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140-0203-00_健康政策課\00000_03　介護保険係\HP掲載\R6.4.1～新様式HP\体制届\体制届に関する書類一式\05_居宅介護支援【体制届に関する書類一式】\05_居宅介護支援【体制届に関する書類一式】\"/>
    </mc:Choice>
  </mc:AlternateContent>
  <bookViews>
    <workbookView xWindow="32760" yWindow="32760" windowWidth="20550" windowHeight="4125"/>
  </bookViews>
  <sheets>
    <sheet name="確認表" sheetId="3" r:id="rId1"/>
    <sheet name="勤務形態一覧表" sheetId="4" r:id="rId2"/>
  </sheets>
  <definedNames>
    <definedName name="_xlnm.Print_Area" localSheetId="0">確認表!$A$1:$O$155</definedName>
  </definedNames>
  <calcPr calcId="162913"/>
</workbook>
</file>

<file path=xl/calcChain.xml><?xml version="1.0" encoding="utf-8"?>
<calcChain xmlns="http://schemas.openxmlformats.org/spreadsheetml/2006/main">
  <c r="H45" i="4" l="1"/>
  <c r="H44" i="4"/>
  <c r="C44" i="4"/>
  <c r="P40" i="4"/>
  <c r="C50" i="4"/>
  <c r="M50" i="4"/>
  <c r="L40" i="4"/>
  <c r="C45" i="4"/>
  <c r="M45" i="4"/>
  <c r="H50" i="4"/>
  <c r="J40" i="4"/>
  <c r="G39" i="4"/>
  <c r="E39" i="4"/>
  <c r="G38" i="4"/>
  <c r="E38" i="4"/>
  <c r="G37" i="4"/>
  <c r="E37" i="4"/>
  <c r="G36" i="4"/>
  <c r="E36" i="4"/>
  <c r="E40" i="4"/>
  <c r="AU31" i="4"/>
  <c r="AW31" i="4"/>
  <c r="AW30" i="4"/>
  <c r="AU30" i="4"/>
  <c r="AU29" i="4"/>
  <c r="AW29" i="4"/>
  <c r="AU28" i="4"/>
  <c r="AW28" i="4"/>
  <c r="AU27" i="4"/>
  <c r="AW27" i="4"/>
  <c r="AW26" i="4"/>
  <c r="AU26" i="4"/>
  <c r="AU25" i="4"/>
  <c r="AW25" i="4"/>
  <c r="AU24" i="4"/>
  <c r="AW24" i="4"/>
  <c r="AU23" i="4"/>
  <c r="AW23" i="4"/>
  <c r="AW22" i="4"/>
  <c r="AU22" i="4"/>
  <c r="AU21" i="4"/>
  <c r="AW21" i="4"/>
  <c r="AU20" i="4"/>
  <c r="AW20" i="4"/>
  <c r="AU19" i="4"/>
  <c r="AW19" i="4"/>
  <c r="AW18" i="4"/>
  <c r="AU18" i="4"/>
  <c r="AU17" i="4"/>
  <c r="AW17" i="4"/>
  <c r="AU16" i="4"/>
  <c r="AW16" i="4"/>
  <c r="B16" i="4"/>
  <c r="B17" i="4"/>
  <c r="B18" i="4"/>
  <c r="B19" i="4"/>
  <c r="B20" i="4"/>
  <c r="B21" i="4"/>
  <c r="B22" i="4"/>
  <c r="B23" i="4"/>
  <c r="B24" i="4"/>
  <c r="B25" i="4"/>
  <c r="B26" i="4"/>
  <c r="B27" i="4"/>
  <c r="B28" i="4"/>
  <c r="B29" i="4"/>
  <c r="B30" i="4"/>
  <c r="B31" i="4"/>
  <c r="AU15" i="4"/>
  <c r="AW15" i="4"/>
  <c r="B15" i="4"/>
  <c r="AW14" i="4"/>
  <c r="AU14" i="4"/>
  <c r="AT11" i="4"/>
  <c r="AT12" i="4" s="1"/>
  <c r="AT13" i="4" s="1"/>
  <c r="AS11" i="4"/>
  <c r="AS12" i="4" s="1"/>
  <c r="AS13" i="4" s="1"/>
  <c r="AR11" i="4"/>
  <c r="AR12" i="4" s="1"/>
  <c r="AR13" i="4" s="1"/>
  <c r="AU9" i="4"/>
  <c r="X2" i="4"/>
  <c r="AZ7" i="4" s="1"/>
  <c r="Z11" i="4"/>
  <c r="S12" i="4"/>
  <c r="S13" i="4" s="1"/>
  <c r="W12" i="4"/>
  <c r="W13" i="4" s="1"/>
  <c r="AA12" i="4"/>
  <c r="AA13" i="4" s="1"/>
  <c r="AE12" i="4"/>
  <c r="AE13" i="4" s="1"/>
  <c r="AI12" i="4"/>
  <c r="AI13" i="4" s="1"/>
  <c r="AM12" i="4"/>
  <c r="AM13" i="4" s="1"/>
  <c r="AQ12" i="4"/>
  <c r="AQ13" i="4" s="1"/>
  <c r="S11" i="4"/>
  <c r="AI11" i="4"/>
  <c r="AQ11" i="4"/>
  <c r="AB12" i="4"/>
  <c r="AB13" i="4" s="1"/>
  <c r="R11" i="4"/>
  <c r="V11" i="4"/>
  <c r="AD11" i="4"/>
  <c r="AL11" i="4"/>
  <c r="AP11" i="4"/>
  <c r="W11" i="4"/>
  <c r="AM11" i="4"/>
  <c r="P12" i="4"/>
  <c r="P13" i="4" s="1"/>
  <c r="X12" i="4"/>
  <c r="X13" i="4" s="1"/>
  <c r="AJ12" i="4"/>
  <c r="AJ13" i="4" s="1"/>
  <c r="P11" i="4"/>
  <c r="T11" i="4"/>
  <c r="AB11" i="4"/>
  <c r="AF11" i="4"/>
  <c r="AJ11" i="4"/>
  <c r="Q12" i="4"/>
  <c r="Q13" i="4" s="1"/>
  <c r="U12" i="4"/>
  <c r="U13" i="4" s="1"/>
  <c r="Y12" i="4"/>
  <c r="Y13" i="4" s="1"/>
  <c r="AC12" i="4"/>
  <c r="AC13" i="4" s="1"/>
  <c r="AG12" i="4"/>
  <c r="AG13" i="4" s="1"/>
  <c r="AK12" i="4"/>
  <c r="AK13" i="4" s="1"/>
  <c r="AO12" i="4"/>
  <c r="AO13" i="4" s="1"/>
  <c r="Q11" i="4"/>
  <c r="Y11" i="4"/>
  <c r="AC11" i="4"/>
  <c r="AG11" i="4"/>
  <c r="AO11" i="4"/>
  <c r="R12" i="4"/>
  <c r="R13" i="4"/>
  <c r="Z12" i="4"/>
  <c r="Z13" i="4"/>
  <c r="AH12" i="4"/>
  <c r="AH13" i="4"/>
  <c r="AP12" i="4"/>
  <c r="AP13" i="4"/>
  <c r="G40" i="4" l="1"/>
  <c r="AL12" i="4"/>
  <c r="AL13" i="4" s="1"/>
  <c r="AD12" i="4"/>
  <c r="AD13" i="4" s="1"/>
  <c r="V12" i="4"/>
  <c r="V13" i="4" s="1"/>
  <c r="AK11" i="4"/>
  <c r="U11" i="4"/>
  <c r="AN11" i="4"/>
  <c r="X11" i="4"/>
  <c r="AN12" i="4"/>
  <c r="AN13" i="4" s="1"/>
  <c r="AF12" i="4"/>
  <c r="AF13" i="4" s="1"/>
  <c r="T12" i="4"/>
  <c r="T13" i="4" s="1"/>
  <c r="AE11" i="4"/>
  <c r="AH11" i="4"/>
  <c r="AA11" i="4"/>
</calcChain>
</file>

<file path=xl/sharedStrings.xml><?xml version="1.0" encoding="utf-8"?>
<sst xmlns="http://schemas.openxmlformats.org/spreadsheetml/2006/main" count="213" uniqueCount="164">
  <si>
    <t>要介護１</t>
    <rPh sb="0" eb="3">
      <t>ヨウカイゴ</t>
    </rPh>
    <phoneticPr fontId="2"/>
  </si>
  <si>
    <t>要介護２</t>
    <rPh sb="0" eb="3">
      <t>ヨウカイゴ</t>
    </rPh>
    <phoneticPr fontId="2"/>
  </si>
  <si>
    <t>要介護３</t>
    <rPh sb="0" eb="3">
      <t>ヨウカイゴ</t>
    </rPh>
    <phoneticPr fontId="2"/>
  </si>
  <si>
    <t>要介護４</t>
    <rPh sb="0" eb="3">
      <t>ヨウカイゴ</t>
    </rPh>
    <phoneticPr fontId="2"/>
  </si>
  <si>
    <t>要介護５</t>
    <rPh sb="0" eb="3">
      <t>ヨウカイゴ</t>
    </rPh>
    <phoneticPr fontId="2"/>
  </si>
  <si>
    <t>要介護３～５の割合</t>
    <rPh sb="0" eb="3">
      <t>ヨウカイゴ</t>
    </rPh>
    <rPh sb="7" eb="9">
      <t>ワリアイ</t>
    </rPh>
    <phoneticPr fontId="2"/>
  </si>
  <si>
    <t>法人名：</t>
    <rPh sb="0" eb="2">
      <t>ホウジン</t>
    </rPh>
    <rPh sb="2" eb="3">
      <t>メイ</t>
    </rPh>
    <phoneticPr fontId="2"/>
  </si>
  <si>
    <t>占有率：</t>
    <rPh sb="0" eb="2">
      <t>センユウ</t>
    </rPh>
    <rPh sb="2" eb="3">
      <t>リツ</t>
    </rPh>
    <phoneticPr fontId="2"/>
  </si>
  <si>
    <t>当該サービスのうち、最も紹介率が高い法人が位置付けられた計画数</t>
    <rPh sb="0" eb="2">
      <t>トウガイ</t>
    </rPh>
    <rPh sb="10" eb="11">
      <t>モット</t>
    </rPh>
    <rPh sb="12" eb="14">
      <t>ショウカイ</t>
    </rPh>
    <rPh sb="14" eb="15">
      <t>リツ</t>
    </rPh>
    <rPh sb="16" eb="17">
      <t>タカ</t>
    </rPh>
    <rPh sb="18" eb="20">
      <t>ホウジン</t>
    </rPh>
    <rPh sb="21" eb="24">
      <t>イチヅ</t>
    </rPh>
    <rPh sb="28" eb="29">
      <t>ケイ</t>
    </rPh>
    <rPh sb="29" eb="31">
      <t>カクスウ</t>
    </rPh>
    <phoneticPr fontId="2"/>
  </si>
  <si>
    <t>当該サービスを位置付けた計画数</t>
    <rPh sb="0" eb="2">
      <t>トウガイ</t>
    </rPh>
    <rPh sb="7" eb="10">
      <t>イチヅ</t>
    </rPh>
    <rPh sb="12" eb="13">
      <t>ケイ</t>
    </rPh>
    <rPh sb="13" eb="15">
      <t>カクスウ</t>
    </rPh>
    <phoneticPr fontId="2"/>
  </si>
  <si>
    <t>人</t>
    <rPh sb="0" eb="1">
      <t>ニン</t>
    </rPh>
    <phoneticPr fontId="2"/>
  </si>
  <si>
    <t>非常勤</t>
    <rPh sb="0" eb="3">
      <t>ヒジョウキン</t>
    </rPh>
    <phoneticPr fontId="2"/>
  </si>
  <si>
    <t>常　勤</t>
    <rPh sb="0" eb="1">
      <t>ツネ</t>
    </rPh>
    <rPh sb="2" eb="3">
      <t>ツトム</t>
    </rPh>
    <phoneticPr fontId="2"/>
  </si>
  <si>
    <t>１人あたり
利用者数
(A)÷(B)</t>
    <rPh sb="1" eb="2">
      <t>ニン</t>
    </rPh>
    <rPh sb="6" eb="9">
      <t>リヨウシャ</t>
    </rPh>
    <rPh sb="9" eb="10">
      <t>スウ</t>
    </rPh>
    <phoneticPr fontId="2"/>
  </si>
  <si>
    <t>利用者数
(合計）</t>
    <rPh sb="0" eb="2">
      <t>リヨウ</t>
    </rPh>
    <rPh sb="2" eb="3">
      <t>シャ</t>
    </rPh>
    <rPh sb="3" eb="4">
      <t>スウ</t>
    </rPh>
    <rPh sb="6" eb="8">
      <t>ゴウケイ</t>
    </rPh>
    <phoneticPr fontId="2"/>
  </si>
  <si>
    <t>介護支援専
門員数(B)
(常勤換算）</t>
    <rPh sb="0" eb="2">
      <t>カイゴ</t>
    </rPh>
    <rPh sb="2" eb="4">
      <t>シエン</t>
    </rPh>
    <rPh sb="4" eb="5">
      <t>アツム</t>
    </rPh>
    <rPh sb="6" eb="7">
      <t>モン</t>
    </rPh>
    <rPh sb="7" eb="8">
      <t>イン</t>
    </rPh>
    <rPh sb="8" eb="9">
      <t>スウ</t>
    </rPh>
    <rPh sb="14" eb="16">
      <t>ジョウキン</t>
    </rPh>
    <rPh sb="16" eb="17">
      <t>カ</t>
    </rPh>
    <rPh sb="17" eb="18">
      <t>サン</t>
    </rPh>
    <phoneticPr fontId="2"/>
  </si>
  <si>
    <t>※　占有率　＝</t>
    <rPh sb="2" eb="4">
      <t>センユウ</t>
    </rPh>
    <rPh sb="4" eb="5">
      <t>リツ</t>
    </rPh>
    <phoneticPr fontId="2"/>
  </si>
  <si>
    <t xml:space="preserve"> 専従</t>
    <rPh sb="1" eb="3">
      <t>センジュウ</t>
    </rPh>
    <phoneticPr fontId="2"/>
  </si>
  <si>
    <t xml:space="preserve"> 兼務</t>
    <rPh sb="1" eb="3">
      <t>ケンム</t>
    </rPh>
    <phoneticPr fontId="2"/>
  </si>
  <si>
    <t>　ア　運営基準減算が適用されている。</t>
    <rPh sb="3" eb="5">
      <t>ウンエイ</t>
    </rPh>
    <rPh sb="5" eb="7">
      <t>キジュン</t>
    </rPh>
    <rPh sb="7" eb="9">
      <t>ゲンサン</t>
    </rPh>
    <rPh sb="10" eb="12">
      <t>テキヨウ</t>
    </rPh>
    <phoneticPr fontId="2"/>
  </si>
  <si>
    <t>　イ　特定事業所集中減算が適用されている。</t>
    <rPh sb="3" eb="5">
      <t>トクテイ</t>
    </rPh>
    <rPh sb="5" eb="8">
      <t>ジギョウショ</t>
    </rPh>
    <rPh sb="8" eb="10">
      <t>シュウチュウ</t>
    </rPh>
    <rPh sb="10" eb="12">
      <t>ゲンサン</t>
    </rPh>
    <rPh sb="13" eb="15">
      <t>テキヨウ</t>
    </rPh>
    <phoneticPr fontId="2"/>
  </si>
  <si>
    <t>内　訳</t>
    <rPh sb="0" eb="1">
      <t>ウチ</t>
    </rPh>
    <rPh sb="2" eb="3">
      <t>ヤク</t>
    </rPh>
    <phoneticPr fontId="2"/>
  </si>
  <si>
    <t>氏名</t>
    <rPh sb="0" eb="2">
      <t>シメイ</t>
    </rPh>
    <phoneticPr fontId="2"/>
  </si>
  <si>
    <t>修了年月日</t>
    <rPh sb="0" eb="2">
      <t>シュウリョウ</t>
    </rPh>
    <rPh sb="2" eb="5">
      <t>ネンガッピ</t>
    </rPh>
    <phoneticPr fontId="2"/>
  </si>
  <si>
    <t>　　　月</t>
    <rPh sb="3" eb="4">
      <t>ツキ</t>
    </rPh>
    <phoneticPr fontId="2"/>
  </si>
  <si>
    <t>【具体的な内容】</t>
    <rPh sb="1" eb="4">
      <t>グタイテキ</t>
    </rPh>
    <rPh sb="5" eb="7">
      <t>ナイヨウ</t>
    </rPh>
    <phoneticPr fontId="2"/>
  </si>
  <si>
    <t>受講対象者名</t>
    <rPh sb="0" eb="2">
      <t>ジュコウ</t>
    </rPh>
    <rPh sb="2" eb="5">
      <t>タイショウシャ</t>
    </rPh>
    <rPh sb="5" eb="6">
      <t>メイ</t>
    </rPh>
    <phoneticPr fontId="2"/>
  </si>
  <si>
    <t>研修期間</t>
    <rPh sb="0" eb="2">
      <t>ケンシュウ</t>
    </rPh>
    <rPh sb="2" eb="4">
      <t>キカン</t>
    </rPh>
    <phoneticPr fontId="2"/>
  </si>
  <si>
    <t>実施時期</t>
    <rPh sb="0" eb="2">
      <t>ジッシ</t>
    </rPh>
    <rPh sb="2" eb="4">
      <t>ジキ</t>
    </rPh>
    <phoneticPr fontId="2"/>
  </si>
  <si>
    <t>研修の目標</t>
    <rPh sb="0" eb="2">
      <t>ケンシュウ</t>
    </rPh>
    <rPh sb="3" eb="5">
      <t>モクヒョウ</t>
    </rPh>
    <phoneticPr fontId="2"/>
  </si>
  <si>
    <t>研修の内容</t>
    <rPh sb="0" eb="2">
      <t>ケンシュウ</t>
    </rPh>
    <rPh sb="3" eb="5">
      <t>ナイヨウ</t>
    </rPh>
    <phoneticPr fontId="2"/>
  </si>
  <si>
    <t>　　月　　日開催</t>
    <rPh sb="2" eb="3">
      <t>ガツ</t>
    </rPh>
    <rPh sb="5" eb="6">
      <t>ニチ</t>
    </rPh>
    <rPh sb="6" eb="8">
      <t>カイサイ</t>
    </rPh>
    <phoneticPr fontId="2"/>
  </si>
  <si>
    <t>会議の概要：</t>
    <rPh sb="0" eb="2">
      <t>カイギ</t>
    </rPh>
    <rPh sb="3" eb="5">
      <t>ガイヨウ</t>
    </rPh>
    <phoneticPr fontId="2"/>
  </si>
  <si>
    <t>研修計画(　　　年度)</t>
    <rPh sb="0" eb="2">
      <t>ケンシュウ</t>
    </rPh>
    <rPh sb="2" eb="4">
      <t>ケイカク</t>
    </rPh>
    <rPh sb="8" eb="10">
      <t>ネンド</t>
    </rPh>
    <phoneticPr fontId="2"/>
  </si>
  <si>
    <t>具体的な体制：</t>
    <rPh sb="0" eb="3">
      <t>グタイテキ</t>
    </rPh>
    <rPh sb="4" eb="6">
      <t>タイセイ</t>
    </rPh>
    <phoneticPr fontId="2"/>
  </si>
  <si>
    <t>％</t>
    <phoneticPr fontId="2"/>
  </si>
  <si>
    <t>参加年月日：</t>
    <rPh sb="0" eb="2">
      <t>サンカ</t>
    </rPh>
    <rPh sb="2" eb="5">
      <t>ネンガッピ</t>
    </rPh>
    <phoneticPr fontId="2"/>
  </si>
  <si>
    <t>　利用者に関する情報又はサービス提供に当たっての留意事項に係る伝達等を目的とした会議を概ね週１回以上開催している。</t>
    <rPh sb="1" eb="4">
      <t>リヨウシャ</t>
    </rPh>
    <rPh sb="5" eb="6">
      <t>カン</t>
    </rPh>
    <rPh sb="8" eb="10">
      <t>ジョウホウ</t>
    </rPh>
    <rPh sb="10" eb="11">
      <t>マタ</t>
    </rPh>
    <rPh sb="16" eb="18">
      <t>テイキョウ</t>
    </rPh>
    <rPh sb="19" eb="20">
      <t>ア</t>
    </rPh>
    <rPh sb="24" eb="26">
      <t>リュウイ</t>
    </rPh>
    <rPh sb="26" eb="28">
      <t>ジコウ</t>
    </rPh>
    <rPh sb="29" eb="30">
      <t>カカ</t>
    </rPh>
    <rPh sb="31" eb="34">
      <t>デンタツトウ</t>
    </rPh>
    <rPh sb="35" eb="37">
      <t>モクテキ</t>
    </rPh>
    <rPh sb="40" eb="42">
      <t>カイギ</t>
    </rPh>
    <rPh sb="43" eb="44">
      <t>オオム</t>
    </rPh>
    <rPh sb="45" eb="46">
      <t>シュウ</t>
    </rPh>
    <rPh sb="47" eb="50">
      <t>カイイジョウ</t>
    </rPh>
    <rPh sb="50" eb="52">
      <t>カイサイ</t>
    </rPh>
    <phoneticPr fontId="2"/>
  </si>
  <si>
    <t>　２４時間連絡できる体制を確保し、かつ、必要に応じて利用者等の相談に対応する体制を確保している。</t>
    <rPh sb="3" eb="5">
      <t>ジカン</t>
    </rPh>
    <rPh sb="5" eb="7">
      <t>レンラク</t>
    </rPh>
    <rPh sb="10" eb="12">
      <t>タイセイ</t>
    </rPh>
    <rPh sb="13" eb="15">
      <t>カクホ</t>
    </rPh>
    <rPh sb="20" eb="22">
      <t>ヒツヨウ</t>
    </rPh>
    <rPh sb="23" eb="24">
      <t>オウ</t>
    </rPh>
    <rPh sb="26" eb="28">
      <t>リヨウ</t>
    </rPh>
    <rPh sb="28" eb="29">
      <t>シャ</t>
    </rPh>
    <rPh sb="29" eb="30">
      <t>トウ</t>
    </rPh>
    <rPh sb="31" eb="33">
      <t>ソウダン</t>
    </rPh>
    <rPh sb="34" eb="36">
      <t>タイオウ</t>
    </rPh>
    <rPh sb="38" eb="40">
      <t>タイセイ</t>
    </rPh>
    <rPh sb="41" eb="43">
      <t>カクホ</t>
    </rPh>
    <phoneticPr fontId="2"/>
  </si>
  <si>
    <t>　研修体系や当該研修実施のための勤務体制の確保を定め、計画に基づき研修を実施している。</t>
    <rPh sb="1" eb="3">
      <t>ケンシュウ</t>
    </rPh>
    <rPh sb="3" eb="5">
      <t>タイケイ</t>
    </rPh>
    <rPh sb="6" eb="8">
      <t>トウガイ</t>
    </rPh>
    <rPh sb="8" eb="10">
      <t>ケンシュウ</t>
    </rPh>
    <rPh sb="10" eb="12">
      <t>ジッシ</t>
    </rPh>
    <rPh sb="16" eb="18">
      <t>キンム</t>
    </rPh>
    <rPh sb="18" eb="20">
      <t>タイセイ</t>
    </rPh>
    <rPh sb="21" eb="23">
      <t>カクホ</t>
    </rPh>
    <rPh sb="24" eb="25">
      <t>サダ</t>
    </rPh>
    <rPh sb="27" eb="29">
      <t>ケイカク</t>
    </rPh>
    <rPh sb="30" eb="31">
      <t>モトヅ</t>
    </rPh>
    <rPh sb="33" eb="35">
      <t>ケンシュウ</t>
    </rPh>
    <rPh sb="36" eb="38">
      <t>ジッシ</t>
    </rPh>
    <phoneticPr fontId="2"/>
  </si>
  <si>
    <t>区分</t>
    <rPh sb="0" eb="2">
      <t>クブン</t>
    </rPh>
    <phoneticPr fontId="2"/>
  </si>
  <si>
    <t>居宅介護支援における特定事業所加算に係る確認表</t>
    <rPh sb="0" eb="2">
      <t>キョタク</t>
    </rPh>
    <rPh sb="2" eb="4">
      <t>カイゴ</t>
    </rPh>
    <rPh sb="4" eb="6">
      <t>シエン</t>
    </rPh>
    <rPh sb="10" eb="12">
      <t>トクテイ</t>
    </rPh>
    <rPh sb="12" eb="15">
      <t>ジギョウショ</t>
    </rPh>
    <rPh sb="15" eb="17">
      <t>カサン</t>
    </rPh>
    <rPh sb="18" eb="19">
      <t>カカ</t>
    </rPh>
    <rPh sb="20" eb="22">
      <t>カクニン</t>
    </rPh>
    <rPh sb="22" eb="23">
      <t>ヒョウ</t>
    </rPh>
    <phoneticPr fontId="2"/>
  </si>
  <si>
    <t>[開始件数：　　　　　件　]</t>
    <rPh sb="1" eb="3">
      <t>カイシ</t>
    </rPh>
    <rPh sb="3" eb="5">
      <t>ケンスウ</t>
    </rPh>
    <rPh sb="11" eb="12">
      <t>ケン</t>
    </rPh>
    <phoneticPr fontId="2"/>
  </si>
  <si>
    <t>介護支援
専門員数</t>
    <rPh sb="0" eb="2">
      <t>カイゴ</t>
    </rPh>
    <rPh sb="2" eb="4">
      <t>シエン</t>
    </rPh>
    <rPh sb="5" eb="8">
      <t>センモンイン</t>
    </rPh>
    <rPh sb="8" eb="9">
      <t>スウ</t>
    </rPh>
    <phoneticPr fontId="2"/>
  </si>
  <si>
    <t>直近の
開催状況</t>
    <rPh sb="0" eb="2">
      <t>チョッキン</t>
    </rPh>
    <rPh sb="4" eb="6">
      <t>カイサイ</t>
    </rPh>
    <rPh sb="6" eb="8">
      <t>ジョウキョウ</t>
    </rPh>
    <phoneticPr fontId="2"/>
  </si>
  <si>
    <t>減算の適用について</t>
    <rPh sb="0" eb="2">
      <t>ゲンサン</t>
    </rPh>
    <rPh sb="3" eb="5">
      <t>テキヨウ</t>
    </rPh>
    <phoneticPr fontId="2"/>
  </si>
  <si>
    <t>５　利用者の状況</t>
    <rPh sb="2" eb="5">
      <t>リヨウシャ</t>
    </rPh>
    <rPh sb="6" eb="8">
      <t>ジョウキョウ</t>
    </rPh>
    <phoneticPr fontId="2"/>
  </si>
  <si>
    <t>※　地域包括支援センターから支援困難な利用者として紹介を受けた利用者の人数については、
　外数として（　）書きで付記すること。</t>
    <rPh sb="2" eb="4">
      <t>チイキ</t>
    </rPh>
    <rPh sb="4" eb="6">
      <t>ホウカツ</t>
    </rPh>
    <rPh sb="6" eb="8">
      <t>シエン</t>
    </rPh>
    <rPh sb="14" eb="16">
      <t>シエン</t>
    </rPh>
    <rPh sb="16" eb="18">
      <t>コンナン</t>
    </rPh>
    <rPh sb="19" eb="22">
      <t>リヨウシャ</t>
    </rPh>
    <rPh sb="25" eb="27">
      <t>ショウカイ</t>
    </rPh>
    <rPh sb="28" eb="29">
      <t>ウ</t>
    </rPh>
    <rPh sb="31" eb="34">
      <t>リヨウシャ</t>
    </rPh>
    <rPh sb="35" eb="37">
      <t>ニンズウ</t>
    </rPh>
    <rPh sb="45" eb="46">
      <t>ソト</t>
    </rPh>
    <rPh sb="46" eb="47">
      <t>スウ</t>
    </rPh>
    <rPh sb="53" eb="54">
      <t>カ</t>
    </rPh>
    <rPh sb="56" eb="58">
      <t>フキ</t>
    </rPh>
    <phoneticPr fontId="2"/>
  </si>
  <si>
    <t>ア（地域包括支援センターから支援困難な利用者の紹介が
あった場合）当該利用者に居宅介護支援の提供を開始した。</t>
    <rPh sb="2" eb="4">
      <t>チイキ</t>
    </rPh>
    <rPh sb="4" eb="6">
      <t>ホウカツ</t>
    </rPh>
    <rPh sb="6" eb="8">
      <t>シエン</t>
    </rPh>
    <rPh sb="14" eb="16">
      <t>シエン</t>
    </rPh>
    <rPh sb="16" eb="18">
      <t>コンナン</t>
    </rPh>
    <rPh sb="19" eb="22">
      <t>リヨウシャ</t>
    </rPh>
    <rPh sb="23" eb="25">
      <t>ショウカイ</t>
    </rPh>
    <rPh sb="30" eb="32">
      <t>バアイ</t>
    </rPh>
    <rPh sb="33" eb="35">
      <t>トウガイ</t>
    </rPh>
    <rPh sb="35" eb="38">
      <t>リヨウシャ</t>
    </rPh>
    <rPh sb="39" eb="41">
      <t>キョタク</t>
    </rPh>
    <rPh sb="41" eb="43">
      <t>カイゴ</t>
    </rPh>
    <rPh sb="43" eb="45">
      <t>シエン</t>
    </rPh>
    <rPh sb="46" eb="48">
      <t>テイキョウ</t>
    </rPh>
    <rPh sb="49" eb="51">
      <t>カイシ</t>
    </rPh>
    <phoneticPr fontId="2"/>
  </si>
  <si>
    <t>※　記載に代えて、会議の開催状況が確認できる既存資料の添付でも可とする。</t>
    <phoneticPr fontId="2"/>
  </si>
  <si>
    <t>※　記載に代えて、体制等が確認できるもの（重要事項説明書等）の添付でも可とする。</t>
    <rPh sb="9" eb="11">
      <t>タイセイ</t>
    </rPh>
    <rPh sb="11" eb="12">
      <t>トウ</t>
    </rPh>
    <rPh sb="13" eb="15">
      <t>カクニン</t>
    </rPh>
    <rPh sb="21" eb="23">
      <t>ジュウヨウ</t>
    </rPh>
    <rPh sb="23" eb="25">
      <t>ジコウ</t>
    </rPh>
    <rPh sb="25" eb="28">
      <t>セツメイショ</t>
    </rPh>
    <rPh sb="28" eb="29">
      <t>トウ</t>
    </rPh>
    <rPh sb="31" eb="33">
      <t>テンプ</t>
    </rPh>
    <phoneticPr fontId="2"/>
  </si>
  <si>
    <t>※　記載に代えて、研修計画の内容が確認できる既存資料の添付でも可とする。</t>
    <phoneticPr fontId="2"/>
  </si>
  <si>
    <t>(地域包括支援センター等が開催する事例検討会等がある場合）当該事例検討会等に参加した。</t>
    <phoneticPr fontId="2"/>
  </si>
  <si>
    <t>７　地域包括支援センターとの連携の状況</t>
    <rPh sb="2" eb="4">
      <t>チイキ</t>
    </rPh>
    <rPh sb="4" eb="6">
      <t>ホウカツ</t>
    </rPh>
    <rPh sb="6" eb="8">
      <t>シエン</t>
    </rPh>
    <rPh sb="14" eb="16">
      <t>レンケイ</t>
    </rPh>
    <rPh sb="17" eb="19">
      <t>ジョウキョウ</t>
    </rPh>
    <phoneticPr fontId="2"/>
  </si>
  <si>
    <t>　　・対象サービス名：</t>
    <rPh sb="3" eb="5">
      <t>タイショウ</t>
    </rPh>
    <rPh sb="9" eb="10">
      <t>メイ</t>
    </rPh>
    <phoneticPr fontId="2"/>
  </si>
  <si>
    <t>研修の実施主体</t>
    <rPh sb="0" eb="2">
      <t>ケンシュウ</t>
    </rPh>
    <rPh sb="3" eb="5">
      <t>ジッシ</t>
    </rPh>
    <rPh sb="5" eb="7">
      <t>シュタイ</t>
    </rPh>
    <phoneticPr fontId="2"/>
  </si>
  <si>
    <t>実習等の受入れを行うことの書面による同意</t>
    <rPh sb="0" eb="2">
      <t>ジッシュウ</t>
    </rPh>
    <rPh sb="2" eb="3">
      <t>トウ</t>
    </rPh>
    <rPh sb="4" eb="6">
      <t>ウケイレ</t>
    </rPh>
    <rPh sb="8" eb="9">
      <t>オコナ</t>
    </rPh>
    <rPh sb="13" eb="15">
      <t>ショメン</t>
    </rPh>
    <rPh sb="18" eb="20">
      <t>ドウイ</t>
    </rPh>
    <phoneticPr fontId="2"/>
  </si>
  <si>
    <t>※届出後、加算を算定した場合は、この確認表に基準の遵守状況を毎月記載し、５年間保存すること。</t>
    <rPh sb="5" eb="7">
      <t>カサン</t>
    </rPh>
    <rPh sb="8" eb="10">
      <t>サンテイ</t>
    </rPh>
    <rPh sb="12" eb="14">
      <t>バアイ</t>
    </rPh>
    <rPh sb="20" eb="21">
      <t>ヒョウ</t>
    </rPh>
    <rPh sb="22" eb="24">
      <t>キジュン</t>
    </rPh>
    <rPh sb="25" eb="27">
      <t>ジュンシュ</t>
    </rPh>
    <rPh sb="27" eb="29">
      <t>ジョウキョウ</t>
    </rPh>
    <rPh sb="30" eb="32">
      <t>マイツキ</t>
    </rPh>
    <rPh sb="32" eb="34">
      <t>キサイ</t>
    </rPh>
    <phoneticPr fontId="2"/>
  </si>
  <si>
    <t>※　岡山県介護支援専門員実務研修実習受入事業所登録決定通知書の写しを添付すること。</t>
    <rPh sb="2" eb="4">
      <t>オカヤマ</t>
    </rPh>
    <rPh sb="4" eb="5">
      <t>ケン</t>
    </rPh>
    <rPh sb="5" eb="7">
      <t>カイゴ</t>
    </rPh>
    <rPh sb="7" eb="9">
      <t>シエン</t>
    </rPh>
    <rPh sb="9" eb="12">
      <t>センモンイン</t>
    </rPh>
    <rPh sb="12" eb="14">
      <t>ジツム</t>
    </rPh>
    <rPh sb="14" eb="16">
      <t>ケンシュウ</t>
    </rPh>
    <rPh sb="16" eb="18">
      <t>ジッシュウ</t>
    </rPh>
    <rPh sb="18" eb="20">
      <t>ウケイレ</t>
    </rPh>
    <rPh sb="20" eb="23">
      <t>ジギョウショ</t>
    </rPh>
    <rPh sb="23" eb="25">
      <t>トウロク</t>
    </rPh>
    <rPh sb="25" eb="27">
      <t>ケッテイ</t>
    </rPh>
    <rPh sb="27" eb="30">
      <t>ツウチショ</t>
    </rPh>
    <rPh sb="31" eb="32">
      <t>ウツ</t>
    </rPh>
    <rPh sb="34" eb="36">
      <t>テンプ</t>
    </rPh>
    <phoneticPr fontId="2"/>
  </si>
  <si>
    <t>岡山県</t>
    <rPh sb="0" eb="3">
      <t>オカヤマケン</t>
    </rPh>
    <phoneticPr fontId="2"/>
  </si>
  <si>
    <t>事例検討会等計画(　　　年度)</t>
    <rPh sb="0" eb="2">
      <t>ジレイ</t>
    </rPh>
    <rPh sb="2" eb="4">
      <t>ケントウ</t>
    </rPh>
    <rPh sb="4" eb="5">
      <t>カイ</t>
    </rPh>
    <rPh sb="5" eb="6">
      <t>トウ</t>
    </rPh>
    <rPh sb="6" eb="8">
      <t>ケイカク</t>
    </rPh>
    <rPh sb="12" eb="14">
      <t>ネンド</t>
    </rPh>
    <phoneticPr fontId="2"/>
  </si>
  <si>
    <t>内容</t>
    <rPh sb="0" eb="2">
      <t>ナイヨウ</t>
    </rPh>
    <phoneticPr fontId="2"/>
  </si>
  <si>
    <t>共同で実施する他事業所名</t>
    <rPh sb="0" eb="2">
      <t>キョウドウ</t>
    </rPh>
    <rPh sb="3" eb="5">
      <t>ジッシ</t>
    </rPh>
    <rPh sb="7" eb="8">
      <t>タ</t>
    </rPh>
    <rPh sb="8" eb="11">
      <t>ジギョウショ</t>
    </rPh>
    <rPh sb="11" eb="12">
      <t>メイ</t>
    </rPh>
    <phoneticPr fontId="2"/>
  </si>
  <si>
    <t>他の法人が運営する居宅介護支援事業者との共同の事例検討会・研修会等を計画に基づき実施している。</t>
    <rPh sb="0" eb="1">
      <t>タ</t>
    </rPh>
    <rPh sb="2" eb="4">
      <t>ホウジン</t>
    </rPh>
    <rPh sb="5" eb="7">
      <t>ウンエイ</t>
    </rPh>
    <rPh sb="9" eb="11">
      <t>キョタク</t>
    </rPh>
    <rPh sb="11" eb="13">
      <t>カイゴ</t>
    </rPh>
    <rPh sb="13" eb="15">
      <t>シエン</t>
    </rPh>
    <rPh sb="15" eb="18">
      <t>ジギョウシャ</t>
    </rPh>
    <rPh sb="20" eb="22">
      <t>キョウドウ</t>
    </rPh>
    <rPh sb="23" eb="25">
      <t>ジレイ</t>
    </rPh>
    <rPh sb="25" eb="27">
      <t>ケントウ</t>
    </rPh>
    <rPh sb="27" eb="28">
      <t>カイ</t>
    </rPh>
    <rPh sb="29" eb="32">
      <t>ケンシュウカイ</t>
    </rPh>
    <rPh sb="31" eb="32">
      <t>カイ</t>
    </rPh>
    <rPh sb="32" eb="33">
      <t>トウ</t>
    </rPh>
    <rPh sb="34" eb="36">
      <t>ケイカク</t>
    </rPh>
    <rPh sb="37" eb="38">
      <t>モト</t>
    </rPh>
    <rPh sb="40" eb="42">
      <t>ジッシ</t>
    </rPh>
    <phoneticPr fontId="2"/>
  </si>
  <si>
    <t>令和　　　　年　　　　月サービス提供分</t>
    <rPh sb="6" eb="7">
      <t>ネン</t>
    </rPh>
    <rPh sb="11" eb="12">
      <t>ガツ</t>
    </rPh>
    <rPh sb="16" eb="19">
      <t>テイキョウブン</t>
    </rPh>
    <phoneticPr fontId="2"/>
  </si>
  <si>
    <t>平成・令和　　年　　月　　日</t>
    <rPh sb="0" eb="2">
      <t>ヘイセイ</t>
    </rPh>
    <rPh sb="3" eb="4">
      <t>レイ</t>
    </rPh>
    <rPh sb="4" eb="5">
      <t>ワ</t>
    </rPh>
    <rPh sb="7" eb="8">
      <t>ネン</t>
    </rPh>
    <rPh sb="10" eb="11">
      <t>ガツ</t>
    </rPh>
    <rPh sb="13" eb="14">
      <t>ニチ</t>
    </rPh>
    <phoneticPr fontId="2"/>
  </si>
  <si>
    <r>
      <t>※　</t>
    </r>
    <r>
      <rPr>
        <u/>
        <sz val="10"/>
        <rFont val="HGPｺﾞｼｯｸM"/>
        <family val="3"/>
        <charset val="128"/>
      </rPr>
      <t>研修修了証の写を添付すること。</t>
    </r>
    <rPh sb="2" eb="4">
      <t>ケンシュウ</t>
    </rPh>
    <rPh sb="4" eb="7">
      <t>シュウリョウショウ</t>
    </rPh>
    <rPh sb="8" eb="9">
      <t>ウツ</t>
    </rPh>
    <rPh sb="10" eb="12">
      <t>テンプ</t>
    </rPh>
    <phoneticPr fontId="2"/>
  </si>
  <si>
    <r>
      <t>※　「１　主任介護支援専門員の状況」及び「２　介護支援専門員の状況」共通の添付書類として、
　　</t>
    </r>
    <r>
      <rPr>
        <u/>
        <sz val="10"/>
        <rFont val="HGPｺﾞｼｯｸM"/>
        <family val="3"/>
        <charset val="128"/>
      </rPr>
      <t>勤務形態一覧表を添付すること。</t>
    </r>
    <rPh sb="5" eb="7">
      <t>シュニン</t>
    </rPh>
    <rPh sb="7" eb="9">
      <t>カイゴ</t>
    </rPh>
    <rPh sb="9" eb="11">
      <t>シエン</t>
    </rPh>
    <rPh sb="11" eb="14">
      <t>センモンイン</t>
    </rPh>
    <rPh sb="15" eb="17">
      <t>ジョウキョウ</t>
    </rPh>
    <rPh sb="18" eb="19">
      <t>オヨ</t>
    </rPh>
    <rPh sb="23" eb="25">
      <t>カイゴ</t>
    </rPh>
    <rPh sb="25" eb="27">
      <t>シエン</t>
    </rPh>
    <rPh sb="27" eb="30">
      <t>センモンイン</t>
    </rPh>
    <rPh sb="31" eb="33">
      <t>ジョウキョウ</t>
    </rPh>
    <rPh sb="34" eb="36">
      <t>キョウツウ</t>
    </rPh>
    <rPh sb="37" eb="39">
      <t>テンプ</t>
    </rPh>
    <rPh sb="39" eb="41">
      <t>ショルイ</t>
    </rPh>
    <rPh sb="48" eb="50">
      <t>キンム</t>
    </rPh>
    <rPh sb="50" eb="52">
      <t>ケイタイ</t>
    </rPh>
    <rPh sb="52" eb="54">
      <t>イチラン</t>
    </rPh>
    <rPh sb="54" eb="55">
      <t>ヒョウ</t>
    </rPh>
    <rPh sb="56" eb="58">
      <t>テンプ</t>
    </rPh>
    <phoneticPr fontId="2"/>
  </si>
  <si>
    <r>
      <t xml:space="preserve">利用者数(A)
</t>
    </r>
    <r>
      <rPr>
        <u/>
        <sz val="9"/>
        <rFont val="HGPｺﾞｼｯｸM"/>
        <family val="3"/>
        <charset val="128"/>
      </rPr>
      <t>※介護予防支援の
受託件数÷２を含む</t>
    </r>
    <rPh sb="0" eb="3">
      <t>リヨウシャ</t>
    </rPh>
    <rPh sb="3" eb="4">
      <t>スウ</t>
    </rPh>
    <rPh sb="9" eb="11">
      <t>カイゴ</t>
    </rPh>
    <rPh sb="11" eb="13">
      <t>ヨボウ</t>
    </rPh>
    <rPh sb="13" eb="15">
      <t>シエン</t>
    </rPh>
    <rPh sb="17" eb="19">
      <t>ジュタク</t>
    </rPh>
    <rPh sb="19" eb="21">
      <t>ケンスウ</t>
    </rPh>
    <rPh sb="24" eb="25">
      <t>フク</t>
    </rPh>
    <phoneticPr fontId="2"/>
  </si>
  <si>
    <r>
      <t>イ 地域包括支援センターから支援困難な利用者の紹介があった場合には、引き受けられる体制を整えている。
　</t>
    </r>
    <r>
      <rPr>
        <sz val="9"/>
        <rFont val="HGPｺﾞｼｯｸM"/>
        <family val="3"/>
        <charset val="128"/>
      </rPr>
      <t>※「有」の場合、具体的な体制について記載すること。
　　既存資料の添付でも可。</t>
    </r>
    <rPh sb="54" eb="55">
      <t>ア</t>
    </rPh>
    <rPh sb="57" eb="59">
      <t>バアイ</t>
    </rPh>
    <rPh sb="60" eb="63">
      <t>グタイテキ</t>
    </rPh>
    <rPh sb="64" eb="66">
      <t>タイセイ</t>
    </rPh>
    <rPh sb="70" eb="72">
      <t>キサイ</t>
    </rPh>
    <rPh sb="80" eb="82">
      <t>キゾン</t>
    </rPh>
    <rPh sb="82" eb="84">
      <t>シリョウ</t>
    </rPh>
    <rPh sb="85" eb="87">
      <t>テンプ</t>
    </rPh>
    <rPh sb="89" eb="90">
      <t>カ</t>
    </rPh>
    <phoneticPr fontId="2"/>
  </si>
  <si>
    <t>１　主任介護支援専門員の状況（加算Ⅰ・Ⅱ･Ⅲ・Ａ）…加算Ⅰの場合のみ２名記載</t>
    <rPh sb="2" eb="4">
      <t>シュニン</t>
    </rPh>
    <rPh sb="4" eb="6">
      <t>カイゴ</t>
    </rPh>
    <rPh sb="6" eb="8">
      <t>シエン</t>
    </rPh>
    <rPh sb="8" eb="11">
      <t>センモンイン</t>
    </rPh>
    <rPh sb="12" eb="14">
      <t>ジョウキョウ</t>
    </rPh>
    <rPh sb="15" eb="17">
      <t>カサン</t>
    </rPh>
    <rPh sb="26" eb="28">
      <t>カサン</t>
    </rPh>
    <rPh sb="30" eb="32">
      <t>バアイ</t>
    </rPh>
    <rPh sb="35" eb="36">
      <t>メイ</t>
    </rPh>
    <rPh sb="36" eb="38">
      <t>キサイ</t>
    </rPh>
    <phoneticPr fontId="2"/>
  </si>
  <si>
    <r>
      <t>２　介護支援専門員の状況（加算Ⅰ・Ⅱ･Ⅲ・Ａ）　</t>
    </r>
    <r>
      <rPr>
        <b/>
        <u/>
        <sz val="10"/>
        <rFont val="HGPｺﾞｼｯｸM"/>
        <family val="3"/>
        <charset val="128"/>
      </rPr>
      <t>※主任介護支援専門員を含まない。</t>
    </r>
    <rPh sb="2" eb="4">
      <t>カイゴ</t>
    </rPh>
    <rPh sb="4" eb="6">
      <t>シエン</t>
    </rPh>
    <rPh sb="6" eb="9">
      <t>センモンイン</t>
    </rPh>
    <rPh sb="10" eb="12">
      <t>ジョウキョウ</t>
    </rPh>
    <rPh sb="13" eb="15">
      <t>カサン</t>
    </rPh>
    <rPh sb="25" eb="27">
      <t>シュニン</t>
    </rPh>
    <rPh sb="27" eb="29">
      <t>カイゴ</t>
    </rPh>
    <rPh sb="29" eb="31">
      <t>シエン</t>
    </rPh>
    <rPh sb="31" eb="34">
      <t>センモンイン</t>
    </rPh>
    <rPh sb="35" eb="36">
      <t>フク</t>
    </rPh>
    <phoneticPr fontId="2"/>
  </si>
  <si>
    <t>３　情報伝達会議等の状況（加算Ⅰ・Ⅱ・Ⅲ・Ａ）</t>
    <rPh sb="2" eb="4">
      <t>ジョウホウ</t>
    </rPh>
    <rPh sb="4" eb="6">
      <t>デンタツ</t>
    </rPh>
    <rPh sb="6" eb="8">
      <t>カイギ</t>
    </rPh>
    <rPh sb="8" eb="9">
      <t>トウ</t>
    </rPh>
    <rPh sb="10" eb="12">
      <t>ジョウキョウ</t>
    </rPh>
    <rPh sb="13" eb="15">
      <t>カサン</t>
    </rPh>
    <phoneticPr fontId="2"/>
  </si>
  <si>
    <t>６　研修の状況（加算Ⅰ・Ⅱ・Ⅲ・Ａ）</t>
    <rPh sb="2" eb="4">
      <t>ケンシュウ</t>
    </rPh>
    <rPh sb="5" eb="7">
      <t>ジョウキョウ</t>
    </rPh>
    <phoneticPr fontId="2"/>
  </si>
  <si>
    <t>＜要介護３～５の割合：加算Ⅰのみ＞</t>
    <rPh sb="1" eb="4">
      <t>ヨウカイゴ</t>
    </rPh>
    <rPh sb="8" eb="10">
      <t>ワリアイ</t>
    </rPh>
    <rPh sb="11" eb="13">
      <t>カサン</t>
    </rPh>
    <phoneticPr fontId="2"/>
  </si>
  <si>
    <t>&lt;支援困難な利用者の紹介に係る対応：加算Ⅰ・Ⅱ・Ⅲ・Ａ&gt;</t>
    <rPh sb="1" eb="3">
      <t>シエン</t>
    </rPh>
    <rPh sb="3" eb="5">
      <t>コンナン</t>
    </rPh>
    <rPh sb="6" eb="9">
      <t>リヨウシャ</t>
    </rPh>
    <rPh sb="10" eb="12">
      <t>ショウカイ</t>
    </rPh>
    <rPh sb="13" eb="14">
      <t>カカ</t>
    </rPh>
    <rPh sb="15" eb="17">
      <t>タイオウ</t>
    </rPh>
    <phoneticPr fontId="2"/>
  </si>
  <si>
    <t>８　事例検討会等への参加状況（加算Ⅰ・Ⅱ・Ⅲ・Ａ）</t>
    <phoneticPr fontId="2"/>
  </si>
  <si>
    <t>必要に応じて，多様な主体等が提供する生活支援のサービス（インフォーマルサービス含む）が包括的に提供されるような居宅サービス計画を作成している。</t>
    <rPh sb="0" eb="2">
      <t>ヒツヨウ</t>
    </rPh>
    <rPh sb="3" eb="4">
      <t>オウ</t>
    </rPh>
    <rPh sb="7" eb="9">
      <t>タヨウ</t>
    </rPh>
    <rPh sb="10" eb="12">
      <t>シュタイ</t>
    </rPh>
    <rPh sb="12" eb="13">
      <t>トウ</t>
    </rPh>
    <rPh sb="14" eb="16">
      <t>テイキョウ</t>
    </rPh>
    <rPh sb="18" eb="20">
      <t>セイカツ</t>
    </rPh>
    <rPh sb="20" eb="22">
      <t>シエン</t>
    </rPh>
    <rPh sb="39" eb="40">
      <t>フク</t>
    </rPh>
    <rPh sb="43" eb="46">
      <t>ホウカツテキ</t>
    </rPh>
    <rPh sb="47" eb="49">
      <t>テイキョウ</t>
    </rPh>
    <rPh sb="55" eb="57">
      <t>キョタク</t>
    </rPh>
    <rPh sb="61" eb="63">
      <t>ケイカク</t>
    </rPh>
    <rPh sb="64" eb="66">
      <t>サクセイ</t>
    </rPh>
    <phoneticPr fontId="2"/>
  </si>
  <si>
    <t>＜具体的な内容＞</t>
    <rPh sb="1" eb="4">
      <t>グタイテキ</t>
    </rPh>
    <rPh sb="5" eb="7">
      <t>ナイヨウ</t>
    </rPh>
    <phoneticPr fontId="2"/>
  </si>
  <si>
    <t>４　２４時間連絡体制の状況（加算Ⅰ・Ⅱ・Ⅲ・Ａ）</t>
    <rPh sb="4" eb="6">
      <t>ジカン</t>
    </rPh>
    <rPh sb="6" eb="8">
      <t>レンラク</t>
    </rPh>
    <rPh sb="8" eb="10">
      <t>タイセイ</t>
    </rPh>
    <rPh sb="11" eb="13">
      <t>ジョウキョウ</t>
    </rPh>
    <rPh sb="14" eb="16">
      <t>カサン</t>
    </rPh>
    <phoneticPr fontId="2"/>
  </si>
  <si>
    <r>
      <t>※「体制の届出」の場合、「</t>
    </r>
    <r>
      <rPr>
        <u/>
        <sz val="10"/>
        <rFont val="HGPｺﾞｼｯｸM"/>
        <family val="3"/>
        <charset val="128"/>
      </rPr>
      <t>加算を開始する月の状況（推定）</t>
    </r>
    <r>
      <rPr>
        <sz val="10"/>
        <rFont val="HGPｺﾞｼｯｸM"/>
        <family val="3"/>
        <charset val="128"/>
      </rPr>
      <t>」について記載すること。</t>
    </r>
    <rPh sb="2" eb="4">
      <t>タイセイ</t>
    </rPh>
    <rPh sb="5" eb="7">
      <t>トドケデ</t>
    </rPh>
    <rPh sb="9" eb="11">
      <t>バアイ</t>
    </rPh>
    <rPh sb="13" eb="15">
      <t>カサン</t>
    </rPh>
    <rPh sb="16" eb="18">
      <t>カイシ</t>
    </rPh>
    <rPh sb="20" eb="21">
      <t>ツキ</t>
    </rPh>
    <rPh sb="22" eb="24">
      <t>ジョウキョウ</t>
    </rPh>
    <rPh sb="25" eb="27">
      <t>スイテイ</t>
    </rPh>
    <rPh sb="33" eb="35">
      <t>キサイ</t>
    </rPh>
    <phoneticPr fontId="2"/>
  </si>
  <si>
    <t xml:space="preserve">　　　 </t>
    <phoneticPr fontId="2"/>
  </si>
  <si>
    <t xml:space="preserve">　　 </t>
  </si>
  <si>
    <t xml:space="preserve">　　 </t>
    <phoneticPr fontId="2"/>
  </si>
  <si>
    <t>（参考様式1）</t>
    <rPh sb="1" eb="3">
      <t>サンコウ</t>
    </rPh>
    <rPh sb="3" eb="5">
      <t>ヨウシキ</t>
    </rPh>
    <phoneticPr fontId="2"/>
  </si>
  <si>
    <t>従業者の勤務の体制及び勤務形態一覧表</t>
    <phoneticPr fontId="17"/>
  </si>
  <si>
    <t>サービス種別</t>
    <rPh sb="4" eb="6">
      <t>シュベツ</t>
    </rPh>
    <phoneticPr fontId="17"/>
  </si>
  <si>
    <t>(</t>
    <phoneticPr fontId="17"/>
  </si>
  <si>
    <t>居宅介護支援</t>
    <rPh sb="0" eb="6">
      <t>キョタクカイゴシエン</t>
    </rPh>
    <phoneticPr fontId="17"/>
  </si>
  <si>
    <t>）</t>
    <phoneticPr fontId="17"/>
  </si>
  <si>
    <t>令和</t>
    <rPh sb="0" eb="2">
      <t>レイワ</t>
    </rPh>
    <phoneticPr fontId="17"/>
  </si>
  <si>
    <t>)</t>
    <phoneticPr fontId="17"/>
  </si>
  <si>
    <t>年</t>
    <rPh sb="0" eb="1">
      <t>ネン</t>
    </rPh>
    <phoneticPr fontId="17"/>
  </si>
  <si>
    <t>月</t>
    <rPh sb="0" eb="1">
      <t>ゲツ</t>
    </rPh>
    <phoneticPr fontId="17"/>
  </si>
  <si>
    <t>事業所名</t>
    <rPh sb="0" eb="3">
      <t>ジギョウショ</t>
    </rPh>
    <rPh sb="3" eb="4">
      <t>メイ</t>
    </rPh>
    <phoneticPr fontId="17"/>
  </si>
  <si>
    <t>(1)</t>
    <phoneticPr fontId="17"/>
  </si>
  <si>
    <t>４週</t>
  </si>
  <si>
    <t>(2)</t>
    <phoneticPr fontId="17"/>
  </si>
  <si>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</si>
  <si>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7"/>
  </si>
  <si>
    <t>時間/週</t>
    <rPh sb="0" eb="2">
      <t>ジカン</t>
    </rPh>
    <rPh sb="3" eb="4">
      <t>シュウ</t>
    </rPh>
    <phoneticPr fontId="17"/>
  </si>
  <si>
    <t>時間/月</t>
    <rPh sb="0" eb="2">
      <t>ジカン</t>
    </rPh>
    <rPh sb="3" eb="4">
      <t>ツキ</t>
    </rPh>
    <phoneticPr fontId="17"/>
  </si>
  <si>
    <t>(4) 利用者数（新規の場合は推定数）</t>
  </si>
  <si>
    <t>人</t>
    <rPh sb="0" eb="1">
      <t>ニン</t>
    </rPh>
    <phoneticPr fontId="17"/>
  </si>
  <si>
    <t>当月の日数</t>
    <rPh sb="0" eb="2">
      <t>トウゲツ</t>
    </rPh>
    <rPh sb="3" eb="5">
      <t>ニッスウ</t>
    </rPh>
    <phoneticPr fontId="17"/>
  </si>
  <si>
    <t>日</t>
    <rPh sb="0" eb="1">
      <t>ニチ</t>
    </rPh>
    <phoneticPr fontId="17"/>
  </si>
  <si>
    <t>No</t>
    <phoneticPr fontId="17"/>
  </si>
  <si>
    <t>(5) 
職種</t>
    <phoneticPr fontId="2"/>
  </si>
  <si>
    <t>(6)
勤務
形態</t>
    <phoneticPr fontId="2"/>
  </si>
  <si>
    <t>(7)
資格</t>
    <rPh sb="4" eb="6">
      <t>シカク</t>
    </rPh>
    <phoneticPr fontId="17"/>
  </si>
  <si>
    <t>(8) 氏　名</t>
    <phoneticPr fontId="2"/>
  </si>
  <si>
    <t>(9)</t>
    <phoneticPr fontId="17"/>
  </si>
  <si>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</si>
  <si>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</si>
  <si>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7"/>
  </si>
  <si>
    <t>2週目</t>
    <rPh sb="1" eb="2">
      <t>シュウ</t>
    </rPh>
    <rPh sb="2" eb="3">
      <t>メ</t>
    </rPh>
    <phoneticPr fontId="17"/>
  </si>
  <si>
    <t>3週目</t>
    <rPh sb="1" eb="2">
      <t>シュウ</t>
    </rPh>
    <rPh sb="2" eb="3">
      <t>メ</t>
    </rPh>
    <phoneticPr fontId="17"/>
  </si>
  <si>
    <t>4週目</t>
    <rPh sb="1" eb="2">
      <t>シュウ</t>
    </rPh>
    <rPh sb="2" eb="3">
      <t>メ</t>
    </rPh>
    <phoneticPr fontId="17"/>
  </si>
  <si>
    <t>5週目</t>
    <rPh sb="1" eb="2">
      <t>シュウ</t>
    </rPh>
    <rPh sb="2" eb="3">
      <t>メ</t>
    </rPh>
    <phoneticPr fontId="17"/>
  </si>
  <si>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7"/>
  </si>
  <si>
    <t>（勤務形態の記号）</t>
    <rPh sb="1" eb="3">
      <t>キンム</t>
    </rPh>
    <rPh sb="3" eb="5">
      <t>ケイタイ</t>
    </rPh>
    <rPh sb="6" eb="8">
      <t>キゴウ</t>
    </rPh>
    <phoneticPr fontId="17"/>
  </si>
  <si>
    <t>勤務形態</t>
    <rPh sb="0" eb="2">
      <t>キンム</t>
    </rPh>
    <rPh sb="2" eb="4">
      <t>ケイタイ</t>
    </rPh>
    <phoneticPr fontId="17"/>
  </si>
  <si>
    <t>勤務時間数合計</t>
    <rPh sb="0" eb="2">
      <t>キンム</t>
    </rPh>
    <rPh sb="2" eb="5">
      <t>ジカンスウ</t>
    </rPh>
    <rPh sb="5" eb="7">
      <t>ゴウケイ</t>
    </rPh>
    <phoneticPr fontId="17"/>
  </si>
  <si>
    <t>常勤換算の対象時間数</t>
    <rPh sb="0" eb="2">
      <t>ジョウキン</t>
    </rPh>
    <rPh sb="2" eb="4">
      <t>カンサン</t>
    </rPh>
    <rPh sb="5" eb="7">
      <t>タイショウ</t>
    </rPh>
    <rPh sb="7" eb="9">
      <t>ジカン</t>
    </rPh>
    <rPh sb="9" eb="10">
      <t>スウ</t>
    </rPh>
    <phoneticPr fontId="17"/>
  </si>
  <si>
    <t>常勤換算方法対象外の</t>
    <rPh sb="0" eb="2">
      <t>ジョウキン</t>
    </rPh>
    <rPh sb="2" eb="4">
      <t>カンサン</t>
    </rPh>
    <rPh sb="4" eb="6">
      <t>ホウホウ</t>
    </rPh>
    <rPh sb="6" eb="9">
      <t>タイショウガイ</t>
    </rPh>
    <phoneticPr fontId="17"/>
  </si>
  <si>
    <t>記号</t>
    <rPh sb="0" eb="2">
      <t>キゴウ</t>
    </rPh>
    <phoneticPr fontId="17"/>
  </si>
  <si>
    <t>区分</t>
    <rPh sb="0" eb="2">
      <t>クブン</t>
    </rPh>
    <phoneticPr fontId="17"/>
  </si>
  <si>
    <t>当月合計</t>
    <rPh sb="0" eb="2">
      <t>トウゲツ</t>
    </rPh>
    <rPh sb="2" eb="4">
      <t>ゴウケイ</t>
    </rPh>
    <phoneticPr fontId="17"/>
  </si>
  <si>
    <t>週平均</t>
    <rPh sb="0" eb="3">
      <t>シュウヘイキン</t>
    </rPh>
    <phoneticPr fontId="17"/>
  </si>
  <si>
    <t>常勤の従業者の人数</t>
    <rPh sb="0" eb="2">
      <t>ジョウキン</t>
    </rPh>
    <rPh sb="3" eb="6">
      <t>ジュウギョウシャ</t>
    </rPh>
    <rPh sb="7" eb="9">
      <t>ニンズウ</t>
    </rPh>
    <phoneticPr fontId="17"/>
  </si>
  <si>
    <t>A</t>
    <phoneticPr fontId="17"/>
  </si>
  <si>
    <t>常勤で専従</t>
    <rPh sb="0" eb="2">
      <t>ジョウキン</t>
    </rPh>
    <rPh sb="3" eb="5">
      <t>センジュウ</t>
    </rPh>
    <phoneticPr fontId="17"/>
  </si>
  <si>
    <t>B</t>
    <phoneticPr fontId="17"/>
  </si>
  <si>
    <t>常勤で兼務</t>
    <rPh sb="0" eb="2">
      <t>ジョウキン</t>
    </rPh>
    <rPh sb="3" eb="5">
      <t>ケンム</t>
    </rPh>
    <phoneticPr fontId="17"/>
  </si>
  <si>
    <t>C</t>
    <phoneticPr fontId="17"/>
  </si>
  <si>
    <t>非常勤で専従</t>
    <rPh sb="0" eb="3">
      <t>ヒジョウキン</t>
    </rPh>
    <rPh sb="4" eb="6">
      <t>センジュウ</t>
    </rPh>
    <phoneticPr fontId="17"/>
  </si>
  <si>
    <t>-</t>
    <phoneticPr fontId="17"/>
  </si>
  <si>
    <t>D</t>
    <phoneticPr fontId="17"/>
  </si>
  <si>
    <t>非常勤で兼務</t>
    <rPh sb="0" eb="3">
      <t>ヒジョウキン</t>
    </rPh>
    <rPh sb="4" eb="6">
      <t>ケンム</t>
    </rPh>
    <phoneticPr fontId="17"/>
  </si>
  <si>
    <t>合計</t>
    <rPh sb="0" eb="2">
      <t>ゴウケイ</t>
    </rPh>
    <phoneticPr fontId="17"/>
  </si>
  <si>
    <t>■ 常勤換算方法による人数</t>
    <rPh sb="2" eb="4">
      <t>ジョウキン</t>
    </rPh>
    <rPh sb="4" eb="6">
      <t>カンサン</t>
    </rPh>
    <rPh sb="6" eb="8">
      <t>ホウホウ</t>
    </rPh>
    <rPh sb="11" eb="13">
      <t>ニンズウ</t>
    </rPh>
    <phoneticPr fontId="17"/>
  </si>
  <si>
    <t>基準：</t>
    <rPh sb="0" eb="2">
      <t>キジュン</t>
    </rPh>
    <phoneticPr fontId="17"/>
  </si>
  <si>
    <t>週</t>
  </si>
  <si>
    <t>常勤換算の</t>
    <rPh sb="0" eb="2">
      <t>ジョウキン</t>
    </rPh>
    <rPh sb="2" eb="4">
      <t>カンサン</t>
    </rPh>
    <phoneticPr fontId="17"/>
  </si>
  <si>
    <t>常勤の従業者が</t>
    <rPh sb="0" eb="2">
      <t>ジョウキン</t>
    </rPh>
    <rPh sb="3" eb="6">
      <t>ジュウギョウシャ</t>
    </rPh>
    <phoneticPr fontId="17"/>
  </si>
  <si>
    <t>常勤換算後の人数</t>
    <rPh sb="0" eb="2">
      <t>ジョウキン</t>
    </rPh>
    <rPh sb="2" eb="4">
      <t>カンサン</t>
    </rPh>
    <rPh sb="4" eb="5">
      <t>ゴ</t>
    </rPh>
    <rPh sb="6" eb="8">
      <t>ニンズウ</t>
    </rPh>
    <phoneticPr fontId="17"/>
  </si>
  <si>
    <t>÷</t>
    <phoneticPr fontId="17"/>
  </si>
  <si>
    <t>＝</t>
    <phoneticPr fontId="17"/>
  </si>
  <si>
    <t>（小数点第2位以下切り捨て）</t>
    <rPh sb="1" eb="4">
      <t>ショウスウテン</t>
    </rPh>
    <rPh sb="4" eb="5">
      <t>ダイ</t>
    </rPh>
    <rPh sb="6" eb="7">
      <t>イ</t>
    </rPh>
    <rPh sb="7" eb="9">
      <t>イカ</t>
    </rPh>
    <rPh sb="9" eb="10">
      <t>キ</t>
    </rPh>
    <rPh sb="11" eb="12">
      <t>ス</t>
    </rPh>
    <phoneticPr fontId="17"/>
  </si>
  <si>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7"/>
  </si>
  <si>
    <t>常勤の従業者の人数</t>
  </si>
  <si>
    <t>常勤換算方法による人数</t>
    <rPh sb="0" eb="2">
      <t>ジョウキン</t>
    </rPh>
    <rPh sb="2" eb="4">
      <t>カンサン</t>
    </rPh>
    <rPh sb="4" eb="6">
      <t>ホウホウ</t>
    </rPh>
    <rPh sb="9" eb="11">
      <t>ニンズウ</t>
    </rPh>
    <phoneticPr fontId="17"/>
  </si>
  <si>
    <t>＋</t>
    <phoneticPr fontId="17"/>
  </si>
  <si>
    <t>　</t>
    <phoneticPr fontId="2"/>
  </si>
  <si>
    <t>　　　体制の届出</t>
    <rPh sb="3" eb="5">
      <t>タイセイ</t>
    </rPh>
    <rPh sb="6" eb="8">
      <t>トドケデ</t>
    </rPh>
    <phoneticPr fontId="2"/>
  </si>
  <si>
    <t>　　　　毎月の記録</t>
    <rPh sb="4" eb="6">
      <t>マイツキ</t>
    </rPh>
    <rPh sb="7" eb="9">
      <t>キロク</t>
    </rPh>
    <phoneticPr fontId="2"/>
  </si>
  <si>
    <t>（別紙36付表）</t>
    <rPh sb="1" eb="3">
      <t>ベッシ</t>
    </rPh>
    <rPh sb="5" eb="7">
      <t>フヒョウ</t>
    </rPh>
    <phoneticPr fontId="2"/>
  </si>
  <si>
    <t>10　減算適用の状況（加算Ⅰ・Ⅱ・Ⅲ・Ａ）</t>
    <rPh sb="3" eb="5">
      <t>ゲンサン</t>
    </rPh>
    <rPh sb="5" eb="7">
      <t>テキヨウ</t>
    </rPh>
    <rPh sb="8" eb="10">
      <t>ジョウキョウ</t>
    </rPh>
    <rPh sb="11" eb="13">
      <t>カサン</t>
    </rPh>
    <phoneticPr fontId="2"/>
  </si>
  <si>
    <t>11　介護支援専門員１人あたりの担当利用者数（加算Ⅰ・Ⅱ・Ⅲ・Ａ）</t>
    <rPh sb="3" eb="5">
      <t>カイゴ</t>
    </rPh>
    <rPh sb="5" eb="7">
      <t>シエン</t>
    </rPh>
    <rPh sb="7" eb="10">
      <t>センモンイン</t>
    </rPh>
    <rPh sb="16" eb="18">
      <t>タントウ</t>
    </rPh>
    <phoneticPr fontId="2"/>
  </si>
  <si>
    <t>12　介護支援専門員実務研修への協力体制の状況（加算Ⅰ・Ⅱ・Ⅲ・Ａ）</t>
    <rPh sb="3" eb="5">
      <t>カイゴ</t>
    </rPh>
    <rPh sb="5" eb="7">
      <t>シエン</t>
    </rPh>
    <rPh sb="7" eb="10">
      <t>センモンイン</t>
    </rPh>
    <rPh sb="10" eb="12">
      <t>ジツム</t>
    </rPh>
    <rPh sb="12" eb="14">
      <t>ケンシュウ</t>
    </rPh>
    <rPh sb="16" eb="18">
      <t>キョウリョク</t>
    </rPh>
    <rPh sb="18" eb="20">
      <t>タイセイ</t>
    </rPh>
    <rPh sb="21" eb="23">
      <t>ジョウキョウ</t>
    </rPh>
    <phoneticPr fontId="2"/>
  </si>
  <si>
    <t>13　事例検討会・研修会等の実施状況（加算Ⅰ・Ⅱ・Ⅲ・Ａ）</t>
    <rPh sb="3" eb="5">
      <t>ジレイ</t>
    </rPh>
    <rPh sb="5" eb="7">
      <t>ケントウ</t>
    </rPh>
    <rPh sb="7" eb="8">
      <t>カイ</t>
    </rPh>
    <rPh sb="9" eb="12">
      <t>ケンシュウカイ</t>
    </rPh>
    <rPh sb="12" eb="13">
      <t>トウ</t>
    </rPh>
    <rPh sb="14" eb="16">
      <t>ジッシ</t>
    </rPh>
    <rPh sb="16" eb="18">
      <t>ジョウキョウ</t>
    </rPh>
    <rPh sb="19" eb="21">
      <t>カサン</t>
    </rPh>
    <phoneticPr fontId="2"/>
  </si>
  <si>
    <t>14　居宅サービス計画の作成状況（加算Ⅰ・Ⅱ・Ⅲ・Ａ）</t>
    <rPh sb="3" eb="5">
      <t>キョタク</t>
    </rPh>
    <rPh sb="9" eb="11">
      <t>ケイカク</t>
    </rPh>
    <rPh sb="12" eb="14">
      <t>サクセイ</t>
    </rPh>
    <rPh sb="14" eb="16">
      <t>ジョウキョウ</t>
    </rPh>
    <rPh sb="17" eb="19">
      <t>カサン</t>
    </rPh>
    <phoneticPr fontId="2"/>
  </si>
  <si>
    <t>ヤングケアラー、障害者、生活困窮者、難病患者等、他制度に関する知識等に関する事例検討会、研修等に参加した。</t>
    <phoneticPr fontId="2"/>
  </si>
  <si>
    <t>９　ヤングケアラー等への支援に関する事例検討会等への参加状況（加算Ⅰ・Ⅱ・Ⅲ・Ａ）</t>
    <rPh sb="9" eb="10">
      <t>トウ</t>
    </rPh>
    <rPh sb="12" eb="14">
      <t>シエン</t>
    </rPh>
    <rPh sb="15" eb="16">
      <t>カン</t>
    </rPh>
    <rPh sb="18" eb="20">
      <t>ジレイ</t>
    </rPh>
    <rPh sb="20" eb="23">
      <t>ケントウカイ</t>
    </rPh>
    <rPh sb="23" eb="24">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</si>
</sst>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
    <numFmt numFmtId="178" formatCode="#,##0&quot;人&quot;"/>
    <numFmt numFmtId="179" formatCode="#,##0.##"/>
    <numFmt numFmtId="180" formatCode="#,##0.0;[Red]\-#,##0.0"/>
    <numFmt numFmtId="181" formatCode="#,##0.0&quot;人&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HGPｺﾞｼｯｸM"/>
      <family val="3"/>
      <charset val="128"/>
    </font>
    <font>
      <b/>
      <sz val="14"/>
      <name val="HGPｺﾞｼｯｸM"/>
      <family val="3"/>
      <charset val="128"/>
    </font>
    <font>
      <sz val="14"/>
      <name val="HGPｺﾞｼｯｸM"/>
      <family val="3"/>
      <charset val="128"/>
    </font>
    <font>
      <b/>
      <sz val="12"/>
      <name val="HGPｺﾞｼｯｸM"/>
      <family val="3"/>
      <charset val="128"/>
    </font>
    <font>
      <b/>
      <sz val="10"/>
      <name val="HGPｺﾞｼｯｸM"/>
      <family val="3"/>
      <charset val="128"/>
    </font>
    <font>
      <b/>
      <sz val="11"/>
      <name val="HGPｺﾞｼｯｸM"/>
      <family val="3"/>
      <charset val="128"/>
    </font>
    <font>
      <sz val="10"/>
      <name val="HGPｺﾞｼｯｸM"/>
      <family val="3"/>
      <charset val="128"/>
    </font>
    <font>
      <u/>
      <sz val="10"/>
      <name val="HGPｺﾞｼｯｸM"/>
      <family val="3"/>
      <charset val="128"/>
    </font>
    <font>
      <b/>
      <u/>
      <sz val="10"/>
      <name val="HGPｺﾞｼｯｸM"/>
      <family val="3"/>
      <charset val="128"/>
    </font>
    <font>
      <u/>
      <sz val="9"/>
      <name val="HGPｺﾞｼｯｸM"/>
      <family val="3"/>
      <charset val="128"/>
    </font>
    <font>
      <sz val="9"/>
      <name val="HGPｺﾞｼｯｸM"/>
      <family val="3"/>
      <charset val="128"/>
    </font>
    <font>
      <sz val="8"/>
      <name val="HGPｺﾞｼｯｸM"/>
      <family val="3"/>
      <charset val="128"/>
    </font>
    <font>
      <sz val="16"/>
      <name val="HGSｺﾞｼｯｸM"/>
      <family val="3"/>
      <charset val="128"/>
    </font>
    <font>
      <b/>
      <sz val="16"/>
      <name val="HGSｺﾞｼｯｸM"/>
      <family val="3"/>
      <charset val="128"/>
    </font>
    <font>
      <sz val="6"/>
      <name val="ＭＳ Ｐゴシック"/>
      <family val="3"/>
      <charset val="128"/>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sz val="9"/>
      <color rgb="FF000000"/>
      <name val="Meiryo UI"/>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s>
  <borders count="9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45">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Border="1" applyAlignment="1">
      <alignment vertical="center"/>
    </xf>
    <xf numFmtId="0" fontId="6" fillId="0" borderId="1" xfId="0" applyFont="1" applyBorder="1" applyAlignment="1">
      <alignment vertical="center"/>
    </xf>
    <xf numFmtId="0" fontId="3" fillId="0" borderId="1" xfId="0" applyFont="1" applyBorder="1">
      <alignment vertical="center"/>
    </xf>
    <xf numFmtId="0" fontId="8" fillId="0" borderId="0" xfId="0" applyFont="1">
      <alignment vertical="center"/>
    </xf>
    <xf numFmtId="0" fontId="9" fillId="0" borderId="0" xfId="0" applyFont="1">
      <alignment vertical="center"/>
    </xf>
    <xf numFmtId="0" fontId="8" fillId="0" borderId="0" xfId="0" applyFont="1" applyAlignment="1">
      <alignment vertical="center"/>
    </xf>
    <xf numFmtId="0" fontId="3" fillId="0" borderId="0" xfId="0" applyFont="1" applyBorder="1">
      <alignment vertical="center"/>
    </xf>
    <xf numFmtId="0" fontId="3" fillId="0" borderId="2" xfId="0" applyFont="1" applyBorder="1">
      <alignment vertical="center"/>
    </xf>
    <xf numFmtId="0" fontId="3" fillId="0" borderId="3" xfId="0" applyFont="1" applyBorder="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7" xfId="0" applyFont="1" applyBorder="1" applyAlignment="1">
      <alignment vertical="center" wrapText="1"/>
    </xf>
    <xf numFmtId="0" fontId="3" fillId="0" borderId="0" xfId="0" applyFont="1" applyAlignment="1">
      <alignment vertical="top"/>
    </xf>
    <xf numFmtId="0" fontId="3" fillId="0" borderId="0" xfId="0" applyFont="1" applyBorder="1" applyAlignment="1">
      <alignment horizontal="left" vertical="top" wrapText="1"/>
    </xf>
    <xf numFmtId="0" fontId="3" fillId="0" borderId="0" xfId="0" applyFont="1" applyBorder="1" applyAlignment="1">
      <alignment vertical="top" wrapText="1"/>
    </xf>
    <xf numFmtId="0" fontId="8" fillId="0" borderId="0" xfId="0" applyFont="1" applyBorder="1">
      <alignment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xf numFmtId="0" fontId="8" fillId="0" borderId="0" xfId="0" applyFont="1" applyAlignment="1"/>
    <xf numFmtId="0" fontId="3" fillId="0" borderId="0" xfId="0" applyFont="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3" fillId="0" borderId="6" xfId="0" applyFont="1" applyBorder="1">
      <alignment vertical="center"/>
    </xf>
    <xf numFmtId="0" fontId="3" fillId="0" borderId="0" xfId="0" applyFont="1" applyBorder="1" applyAlignment="1">
      <alignment horizontal="right" vertical="center"/>
    </xf>
    <xf numFmtId="0" fontId="3" fillId="0" borderId="10" xfId="0" applyFont="1" applyBorder="1">
      <alignment vertical="center"/>
    </xf>
    <xf numFmtId="0" fontId="3" fillId="0" borderId="5"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9" fillId="0" borderId="0" xfId="0" applyFont="1" applyBorder="1" applyAlignment="1">
      <alignment horizontal="center" vertical="center" wrapText="1"/>
    </xf>
    <xf numFmtId="0" fontId="3" fillId="0" borderId="16" xfId="0" applyFont="1" applyBorder="1">
      <alignment vertical="center"/>
    </xf>
    <xf numFmtId="0" fontId="9" fillId="0" borderId="5" xfId="0" applyFont="1" applyBorder="1" applyAlignment="1">
      <alignment horizontal="center" vertical="center" wrapText="1"/>
    </xf>
    <xf numFmtId="0" fontId="8" fillId="0" borderId="0" xfId="0" applyFont="1" applyBorder="1" applyAlignment="1">
      <alignment vertical="center"/>
    </xf>
    <xf numFmtId="0" fontId="3" fillId="0" borderId="15" xfId="0" applyFont="1" applyBorder="1" applyAlignment="1">
      <alignment vertical="center" wrapText="1"/>
    </xf>
    <xf numFmtId="0" fontId="3" fillId="0" borderId="5" xfId="0" applyFont="1" applyBorder="1" applyAlignment="1">
      <alignment vertical="center" wrapText="1"/>
    </xf>
    <xf numFmtId="0" fontId="3" fillId="0" borderId="11" xfId="0" applyFont="1" applyBorder="1" applyAlignment="1">
      <alignment vertical="center" wrapText="1"/>
    </xf>
    <xf numFmtId="0" fontId="9" fillId="0" borderId="6" xfId="0" applyFont="1" applyBorder="1">
      <alignment vertical="center"/>
    </xf>
    <xf numFmtId="0" fontId="9" fillId="0" borderId="0" xfId="0" applyFont="1" applyBorder="1" applyAlignment="1">
      <alignment vertical="center" wrapText="1"/>
    </xf>
    <xf numFmtId="0" fontId="9" fillId="0" borderId="7" xfId="0" applyFont="1" applyBorder="1" applyAlignment="1">
      <alignment vertical="center" wrapText="1"/>
    </xf>
    <xf numFmtId="0" fontId="9" fillId="0" borderId="6"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vertical="center" wrapText="1"/>
    </xf>
    <xf numFmtId="0" fontId="14" fillId="0" borderId="0" xfId="0" applyFont="1" applyBorder="1" applyAlignment="1">
      <alignment vertical="center" wrapText="1"/>
    </xf>
    <xf numFmtId="0" fontId="13" fillId="0" borderId="0" xfId="0" applyFont="1" applyBorder="1" applyAlignment="1">
      <alignment horizontal="left" vertical="center" wrapText="1"/>
    </xf>
    <xf numFmtId="0" fontId="0" fillId="0" borderId="0" xfId="0" applyAlignment="1">
      <alignment vertical="center" wrapText="1"/>
    </xf>
    <xf numFmtId="0" fontId="3" fillId="0" borderId="7" xfId="0" applyFont="1" applyBorder="1">
      <alignment vertical="center"/>
    </xf>
    <xf numFmtId="0" fontId="3" fillId="0" borderId="17" xfId="0" applyFont="1" applyBorder="1">
      <alignment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16" fillId="0" borderId="0" xfId="0" applyFont="1" applyFill="1" applyAlignment="1" applyProtection="1">
      <alignment horizontal="left" vertical="center"/>
    </xf>
    <xf numFmtId="0" fontId="16" fillId="0" borderId="0" xfId="0" applyFont="1" applyFill="1" applyAlignment="1" applyProtection="1">
      <alignment horizontal="right" vertical="center"/>
    </xf>
    <xf numFmtId="0" fontId="18" fillId="0" borderId="0" xfId="0" applyFont="1" applyFill="1" applyAlignment="1" applyProtection="1">
      <alignment horizontal="left" vertical="center"/>
    </xf>
    <xf numFmtId="0" fontId="15" fillId="0" borderId="0" xfId="0" applyFont="1" applyFill="1" applyAlignment="1">
      <alignment vertical="center"/>
    </xf>
    <xf numFmtId="0" fontId="16" fillId="0" borderId="0" xfId="0" applyFont="1" applyFill="1" applyAlignment="1" applyProtection="1">
      <alignment vertical="center"/>
    </xf>
    <xf numFmtId="0" fontId="16" fillId="0" borderId="0" xfId="0" applyFont="1" applyFill="1" applyAlignment="1" applyProtection="1">
      <alignment horizontal="center" vertical="center"/>
    </xf>
    <xf numFmtId="0" fontId="16" fillId="0" borderId="0" xfId="0" applyFont="1" applyFill="1" applyAlignment="1">
      <alignment horizontal="right" vertical="center"/>
    </xf>
    <xf numFmtId="0" fontId="16" fillId="0" borderId="0" xfId="0" applyFont="1" applyFill="1" applyAlignment="1">
      <alignment vertical="center"/>
    </xf>
    <xf numFmtId="0" fontId="18" fillId="0" borderId="0" xfId="0" applyFont="1" applyFill="1" applyAlignment="1" applyProtection="1">
      <alignment horizontal="right" vertical="center"/>
    </xf>
    <xf numFmtId="0" fontId="18" fillId="2" borderId="0" xfId="0" applyFont="1" applyFill="1" applyAlignment="1" applyProtection="1">
      <alignment horizontal="center" vertical="center"/>
    </xf>
    <xf numFmtId="0" fontId="18" fillId="2" borderId="0" xfId="0" applyFont="1" applyFill="1" applyAlignment="1" applyProtection="1">
      <alignment horizontal="right" vertical="center"/>
    </xf>
    <xf numFmtId="0" fontId="18" fillId="2" borderId="0" xfId="0" applyFont="1" applyFill="1" applyAlignment="1" applyProtection="1">
      <alignment vertical="center"/>
    </xf>
    <xf numFmtId="0" fontId="18" fillId="0" borderId="0" xfId="0" applyFont="1" applyFill="1" applyAlignment="1" applyProtection="1">
      <alignment vertical="center"/>
    </xf>
    <xf numFmtId="0" fontId="15" fillId="0" borderId="0" xfId="0" quotePrefix="1" applyFont="1" applyFill="1" applyAlignment="1" applyProtection="1">
      <alignment horizontal="center" vertical="center"/>
    </xf>
    <xf numFmtId="0" fontId="15" fillId="2" borderId="0" xfId="0" applyFont="1" applyFill="1" applyBorder="1" applyAlignment="1" applyProtection="1">
      <alignment vertical="center"/>
    </xf>
    <xf numFmtId="0" fontId="16" fillId="2" borderId="0" xfId="0" applyFont="1" applyFill="1" applyBorder="1" applyAlignment="1" applyProtection="1">
      <alignment horizontal="right" vertical="center"/>
    </xf>
    <xf numFmtId="0" fontId="16" fillId="2" borderId="0" xfId="0" applyFont="1" applyFill="1" applyBorder="1" applyProtection="1">
      <alignment vertical="center"/>
    </xf>
    <xf numFmtId="0" fontId="16" fillId="2" borderId="0" xfId="0" applyFont="1" applyFill="1" applyBorder="1" applyAlignment="1" applyProtection="1">
      <alignment horizontal="center" vertical="center"/>
    </xf>
    <xf numFmtId="0" fontId="16" fillId="0" borderId="0" xfId="0" applyFont="1" applyBorder="1" applyProtection="1">
      <alignment vertical="center"/>
    </xf>
    <xf numFmtId="0" fontId="15" fillId="2" borderId="0" xfId="0" applyFont="1" applyFill="1" applyBorder="1" applyAlignment="1" applyProtection="1">
      <alignment horizontal="center" vertical="center"/>
    </xf>
    <xf numFmtId="0" fontId="16" fillId="2" borderId="0" xfId="0" applyFont="1" applyFill="1" applyBorder="1" applyAlignment="1" applyProtection="1">
      <alignment vertical="center"/>
    </xf>
    <xf numFmtId="0" fontId="19" fillId="2" borderId="0" xfId="0" applyFont="1" applyFill="1" applyBorder="1" applyAlignment="1" applyProtection="1">
      <alignment horizontal="centerContinuous" vertical="center"/>
    </xf>
    <xf numFmtId="0" fontId="15" fillId="2" borderId="0" xfId="0" applyFont="1" applyFill="1" applyBorder="1" applyAlignment="1" applyProtection="1">
      <alignment horizontal="centerContinuous" vertical="center"/>
    </xf>
    <xf numFmtId="0" fontId="15" fillId="2" borderId="0" xfId="0" applyFont="1" applyFill="1" applyBorder="1" applyProtection="1">
      <alignment vertical="center"/>
    </xf>
    <xf numFmtId="0" fontId="15" fillId="0" borderId="0" xfId="0" applyFont="1" applyBorder="1" applyProtection="1">
      <alignment vertical="center"/>
    </xf>
    <xf numFmtId="0" fontId="15" fillId="0" borderId="0" xfId="0" applyFont="1" applyProtection="1">
      <alignment vertical="center"/>
    </xf>
    <xf numFmtId="0" fontId="19" fillId="0" borderId="0" xfId="0" applyFont="1" applyProtection="1">
      <alignment vertical="center"/>
    </xf>
    <xf numFmtId="0" fontId="15" fillId="0" borderId="0" xfId="0" applyFont="1" applyAlignment="1" applyProtection="1">
      <alignment horizontal="center" vertical="center"/>
    </xf>
    <xf numFmtId="0" fontId="15" fillId="0" borderId="0" xfId="0" applyFont="1" applyAlignment="1" applyProtection="1">
      <alignment horizontal="right" vertical="center"/>
    </xf>
    <xf numFmtId="0" fontId="19" fillId="0" borderId="0" xfId="0" applyFont="1">
      <alignment vertical="center"/>
    </xf>
    <xf numFmtId="20" fontId="15" fillId="2" borderId="0" xfId="0" applyNumberFormat="1" applyFont="1" applyFill="1" applyBorder="1" applyAlignment="1" applyProtection="1">
      <alignment vertical="center"/>
    </xf>
    <xf numFmtId="20" fontId="15" fillId="2" borderId="0" xfId="0" applyNumberFormat="1" applyFont="1" applyFill="1" applyBorder="1" applyAlignment="1" applyProtection="1">
      <alignment horizontal="center" vertical="center"/>
    </xf>
    <xf numFmtId="176" fontId="15" fillId="2" borderId="0" xfId="0" applyNumberFormat="1" applyFont="1" applyFill="1" applyBorder="1" applyAlignment="1" applyProtection="1">
      <alignment vertical="center"/>
    </xf>
    <xf numFmtId="0" fontId="15" fillId="2" borderId="0" xfId="0" applyFont="1" applyFill="1" applyBorder="1" applyAlignment="1" applyProtection="1">
      <alignment horizontal="left" vertical="center"/>
    </xf>
    <xf numFmtId="0" fontId="15" fillId="0" borderId="0" xfId="0" applyFont="1" applyBorder="1" applyAlignment="1" applyProtection="1">
      <alignment horizontal="center" vertical="center"/>
    </xf>
    <xf numFmtId="0" fontId="19" fillId="0" borderId="0" xfId="0" applyFont="1" applyFill="1" applyAlignment="1" applyProtection="1">
      <alignment vertical="center"/>
    </xf>
    <xf numFmtId="0" fontId="19" fillId="0" borderId="0" xfId="0" applyFont="1" applyFill="1" applyAlignment="1" applyProtection="1">
      <alignment horizontal="left" vertical="center"/>
    </xf>
    <xf numFmtId="0" fontId="15" fillId="0" borderId="0" xfId="0" applyFont="1" applyFill="1" applyAlignment="1" applyProtection="1">
      <alignment horizontal="right" vertical="center"/>
    </xf>
    <xf numFmtId="0" fontId="15" fillId="0" borderId="0" xfId="0" applyFont="1" applyFill="1" applyAlignment="1" applyProtection="1">
      <alignment horizontal="center" vertical="center"/>
    </xf>
    <xf numFmtId="0" fontId="20" fillId="0" borderId="0" xfId="0" applyFont="1" applyFill="1" applyAlignment="1" applyProtection="1">
      <alignment vertical="center"/>
    </xf>
    <xf numFmtId="0" fontId="20" fillId="0" borderId="0" xfId="0" applyFont="1" applyFill="1" applyAlignment="1" applyProtection="1">
      <alignment horizontal="left" vertical="center"/>
    </xf>
    <xf numFmtId="0" fontId="20" fillId="0" borderId="0" xfId="0" applyFont="1" applyFill="1" applyBorder="1" applyAlignment="1" applyProtection="1">
      <alignment vertical="center"/>
    </xf>
    <xf numFmtId="0" fontId="20" fillId="0" borderId="0" xfId="0" applyFont="1" applyFill="1" applyAlignment="1" applyProtection="1">
      <alignment horizontal="right" vertical="center"/>
    </xf>
    <xf numFmtId="0" fontId="20" fillId="0" borderId="0" xfId="0" applyFont="1" applyFill="1" applyAlignment="1">
      <alignment horizontal="right" vertical="center"/>
    </xf>
    <xf numFmtId="0" fontId="20" fillId="0" borderId="0" xfId="0" applyFont="1" applyFill="1" applyAlignment="1">
      <alignment vertical="center"/>
    </xf>
    <xf numFmtId="0" fontId="19" fillId="0" borderId="18" xfId="0" applyFont="1" applyFill="1" applyBorder="1" applyAlignment="1" applyProtection="1">
      <alignment horizontal="center" vertical="center"/>
    </xf>
    <xf numFmtId="0" fontId="19" fillId="0" borderId="8" xfId="0" applyFont="1" applyFill="1" applyBorder="1" applyAlignment="1" applyProtection="1">
      <alignment horizontal="center" vertical="center"/>
    </xf>
    <xf numFmtId="0" fontId="19" fillId="0" borderId="19" xfId="0" applyFont="1" applyFill="1" applyBorder="1" applyAlignment="1" applyProtection="1">
      <alignment horizontal="center" vertical="center"/>
    </xf>
    <xf numFmtId="0" fontId="15" fillId="0" borderId="19" xfId="0" applyFont="1" applyFill="1" applyBorder="1" applyAlignment="1" applyProtection="1">
      <alignment horizontal="center" vertical="center"/>
    </xf>
    <xf numFmtId="0" fontId="19" fillId="0" borderId="20" xfId="0" applyNumberFormat="1" applyFont="1" applyFill="1" applyBorder="1" applyAlignment="1" applyProtection="1">
      <alignment horizontal="center" vertical="center" wrapText="1"/>
    </xf>
    <xf numFmtId="0" fontId="19" fillId="0" borderId="21" xfId="0" applyNumberFormat="1" applyFont="1" applyFill="1" applyBorder="1" applyAlignment="1" applyProtection="1">
      <alignment horizontal="center" vertical="center" wrapText="1"/>
    </xf>
    <xf numFmtId="0" fontId="19" fillId="0" borderId="22" xfId="0" applyNumberFormat="1" applyFont="1" applyFill="1" applyBorder="1" applyAlignment="1" applyProtection="1">
      <alignment horizontal="center" vertical="center" wrapText="1"/>
    </xf>
    <xf numFmtId="0" fontId="15" fillId="0" borderId="21" xfId="0" applyNumberFormat="1" applyFont="1" applyFill="1" applyBorder="1" applyAlignment="1" applyProtection="1">
      <alignment horizontal="center" vertical="center" wrapText="1"/>
    </xf>
    <xf numFmtId="0" fontId="15" fillId="0" borderId="23" xfId="0" applyFont="1" applyFill="1" applyBorder="1" applyAlignment="1" applyProtection="1">
      <alignment vertical="center"/>
    </xf>
    <xf numFmtId="177" fontId="15" fillId="3" borderId="24" xfId="0" applyNumberFormat="1" applyFont="1" applyFill="1" applyBorder="1" applyAlignment="1" applyProtection="1">
      <alignment horizontal="center" vertical="center" shrinkToFit="1"/>
      <protection locked="0"/>
    </xf>
    <xf numFmtId="177" fontId="15" fillId="3" borderId="25" xfId="0" applyNumberFormat="1" applyFont="1" applyFill="1" applyBorder="1" applyAlignment="1" applyProtection="1">
      <alignment horizontal="center" vertical="center" shrinkToFit="1"/>
      <protection locked="0"/>
    </xf>
    <xf numFmtId="177" fontId="15" fillId="3" borderId="26" xfId="0" applyNumberFormat="1" applyFont="1" applyFill="1" applyBorder="1" applyAlignment="1" applyProtection="1">
      <alignment horizontal="center" vertical="center" shrinkToFit="1"/>
      <protection locked="0"/>
    </xf>
    <xf numFmtId="0" fontId="15" fillId="0" borderId="27" xfId="0" applyFont="1" applyFill="1" applyBorder="1" applyAlignment="1" applyProtection="1">
      <alignment vertical="center"/>
    </xf>
    <xf numFmtId="177" fontId="15" fillId="3" borderId="28" xfId="0" applyNumberFormat="1" applyFont="1" applyFill="1" applyBorder="1" applyAlignment="1" applyProtection="1">
      <alignment horizontal="center" vertical="center" shrinkToFit="1"/>
      <protection locked="0"/>
    </xf>
    <xf numFmtId="177" fontId="15" fillId="3" borderId="29" xfId="0" applyNumberFormat="1" applyFont="1" applyFill="1" applyBorder="1" applyAlignment="1" applyProtection="1">
      <alignment horizontal="center" vertical="center" shrinkToFit="1"/>
      <protection locked="0"/>
    </xf>
    <xf numFmtId="177" fontId="15" fillId="3" borderId="30" xfId="0" applyNumberFormat="1" applyFont="1" applyFill="1" applyBorder="1" applyAlignment="1" applyProtection="1">
      <alignment horizontal="center" vertical="center" shrinkToFit="1"/>
      <protection locked="0"/>
    </xf>
    <xf numFmtId="0" fontId="15" fillId="0" borderId="31" xfId="0" applyFont="1" applyFill="1" applyBorder="1" applyAlignment="1" applyProtection="1">
      <alignment vertical="center"/>
    </xf>
    <xf numFmtId="177" fontId="15" fillId="3" borderId="20" xfId="0" applyNumberFormat="1" applyFont="1" applyFill="1" applyBorder="1" applyAlignment="1" applyProtection="1">
      <alignment horizontal="center" vertical="center" shrinkToFit="1"/>
      <protection locked="0"/>
    </xf>
    <xf numFmtId="177" fontId="15" fillId="3" borderId="21" xfId="0" applyNumberFormat="1" applyFont="1" applyFill="1" applyBorder="1" applyAlignment="1" applyProtection="1">
      <alignment horizontal="center" vertical="center" shrinkToFit="1"/>
      <protection locked="0"/>
    </xf>
    <xf numFmtId="177" fontId="15" fillId="3" borderId="22" xfId="0" applyNumberFormat="1" applyFont="1" applyFill="1" applyBorder="1" applyAlignment="1" applyProtection="1">
      <alignment horizontal="center" vertical="center" shrinkToFit="1"/>
      <protection locked="0"/>
    </xf>
    <xf numFmtId="0" fontId="22" fillId="0" borderId="0" xfId="0" applyFont="1" applyFill="1" applyAlignment="1" applyProtection="1">
      <alignment vertical="center"/>
    </xf>
    <xf numFmtId="0" fontId="20" fillId="0" borderId="0" xfId="0" applyFont="1" applyFill="1" applyBorder="1" applyAlignment="1" applyProtection="1">
      <alignment vertical="center" shrinkToFit="1"/>
    </xf>
    <xf numFmtId="0" fontId="21" fillId="0" borderId="0" xfId="0" applyFont="1" applyFill="1" applyBorder="1" applyAlignment="1" applyProtection="1">
      <alignment vertical="center" shrinkToFit="1"/>
    </xf>
    <xf numFmtId="0" fontId="20" fillId="0" borderId="0" xfId="0" applyFont="1" applyFill="1" applyBorder="1" applyAlignment="1" applyProtection="1">
      <alignment horizontal="left" vertical="center"/>
    </xf>
    <xf numFmtId="0" fontId="19" fillId="0" borderId="0" xfId="0" applyFont="1" applyFill="1" applyBorder="1" applyAlignment="1" applyProtection="1">
      <alignment vertical="center"/>
    </xf>
    <xf numFmtId="0" fontId="19" fillId="0" borderId="0" xfId="0" applyFont="1" applyFill="1" applyBorder="1" applyAlignment="1" applyProtection="1">
      <alignment horizontal="left" vertical="center"/>
    </xf>
    <xf numFmtId="0" fontId="19" fillId="2" borderId="0" xfId="0" applyFont="1" applyFill="1" applyBorder="1" applyAlignment="1" applyProtection="1">
      <alignment vertical="center"/>
    </xf>
    <xf numFmtId="0" fontId="19" fillId="0" borderId="0" xfId="0" applyFont="1" applyFill="1" applyBorder="1" applyAlignment="1" applyProtection="1">
      <alignment horizontal="center" vertical="center"/>
    </xf>
    <xf numFmtId="0" fontId="19" fillId="0" borderId="0" xfId="0" applyFont="1" applyFill="1" applyBorder="1" applyAlignment="1" applyProtection="1">
      <alignment horizontal="centerContinuous" vertical="center"/>
    </xf>
    <xf numFmtId="178" fontId="19" fillId="2" borderId="0" xfId="0" applyNumberFormat="1" applyFont="1" applyFill="1" applyBorder="1" applyAlignment="1" applyProtection="1">
      <alignment horizontal="center" vertical="center"/>
    </xf>
    <xf numFmtId="179" fontId="19" fillId="0" borderId="0" xfId="0" applyNumberFormat="1" applyFont="1" applyFill="1" applyBorder="1" applyAlignment="1" applyProtection="1">
      <alignment vertical="center"/>
    </xf>
    <xf numFmtId="179" fontId="19" fillId="0" borderId="0" xfId="0" applyNumberFormat="1" applyFont="1" applyFill="1" applyAlignment="1" applyProtection="1">
      <alignment vertical="center"/>
    </xf>
    <xf numFmtId="0" fontId="19" fillId="2" borderId="0" xfId="0" applyFont="1" applyFill="1" applyBorder="1" applyAlignment="1" applyProtection="1">
      <alignment horizontal="center" vertical="center"/>
    </xf>
    <xf numFmtId="180" fontId="19" fillId="2" borderId="0" xfId="1" applyNumberFormat="1" applyFont="1" applyFill="1" applyBorder="1" applyAlignment="1" applyProtection="1">
      <alignment horizontal="right" vertical="center"/>
    </xf>
    <xf numFmtId="180" fontId="19" fillId="2" borderId="0" xfId="1" applyNumberFormat="1" applyFont="1" applyFill="1" applyBorder="1" applyAlignment="1" applyProtection="1">
      <alignment vertical="center"/>
    </xf>
    <xf numFmtId="176" fontId="19" fillId="2" borderId="0" xfId="0" applyNumberFormat="1" applyFont="1" applyFill="1" applyBorder="1" applyAlignment="1" applyProtection="1">
      <alignment vertical="center"/>
    </xf>
    <xf numFmtId="0" fontId="19" fillId="0" borderId="0" xfId="0" applyFont="1" applyFill="1" applyBorder="1" applyAlignment="1" applyProtection="1">
      <alignment horizontal="right" vertical="center"/>
    </xf>
    <xf numFmtId="0" fontId="23" fillId="0" borderId="0" xfId="0" applyFont="1" applyFill="1" applyBorder="1" applyAlignment="1" applyProtection="1">
      <alignment vertical="center"/>
    </xf>
    <xf numFmtId="0" fontId="19" fillId="2" borderId="0" xfId="0" applyFont="1" applyFill="1" applyBorder="1" applyAlignment="1" applyProtection="1">
      <alignment horizontal="left" vertical="center"/>
    </xf>
    <xf numFmtId="0" fontId="19" fillId="0" borderId="0" xfId="0" applyFont="1" applyFill="1" applyBorder="1" applyAlignment="1" applyProtection="1">
      <alignment vertical="center" wrapText="1"/>
    </xf>
    <xf numFmtId="0" fontId="19" fillId="0" borderId="0" xfId="0" applyFont="1" applyFill="1" applyBorder="1" applyAlignment="1" applyProtection="1">
      <alignment horizontal="justify" vertical="center" wrapText="1"/>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20" fillId="0" borderId="0" xfId="0" applyFont="1" applyFill="1" applyBorder="1" applyAlignment="1">
      <alignment vertical="center" wrapText="1"/>
    </xf>
    <xf numFmtId="0" fontId="20" fillId="0" borderId="0" xfId="0" applyFont="1" applyFill="1" applyBorder="1" applyAlignment="1">
      <alignment horizontal="justify" vertical="center" wrapText="1"/>
    </xf>
    <xf numFmtId="0" fontId="3" fillId="0" borderId="0" xfId="0" applyFont="1" applyBorder="1" applyAlignment="1">
      <alignment horizontal="left" vertical="center" wrapText="1"/>
    </xf>
    <xf numFmtId="0" fontId="3" fillId="0" borderId="35" xfId="0" applyFont="1" applyBorder="1" applyAlignment="1">
      <alignment horizontal="center" vertical="center"/>
    </xf>
    <xf numFmtId="0" fontId="3" fillId="0" borderId="3" xfId="0" applyFont="1" applyBorder="1" applyAlignment="1">
      <alignment horizontal="center" vertical="center"/>
    </xf>
    <xf numFmtId="0" fontId="3" fillId="0" borderId="36" xfId="0" applyFont="1" applyBorder="1" applyAlignment="1">
      <alignment horizontal="center" vertical="center"/>
    </xf>
    <xf numFmtId="0" fontId="3" fillId="0" borderId="39" xfId="0" applyFont="1" applyBorder="1" applyAlignment="1">
      <alignment horizontal="center" vertical="center" wrapText="1"/>
    </xf>
    <xf numFmtId="0" fontId="3" fillId="0" borderId="45" xfId="0" applyFont="1" applyBorder="1">
      <alignment vertical="center"/>
    </xf>
    <xf numFmtId="0" fontId="3" fillId="0" borderId="46" xfId="0" applyFont="1" applyBorder="1">
      <alignment vertical="center"/>
    </xf>
    <xf numFmtId="0" fontId="3" fillId="0" borderId="60" xfId="0" applyFont="1" applyBorder="1" applyAlignment="1">
      <alignment horizontal="center" vertical="center"/>
    </xf>
    <xf numFmtId="0" fontId="3" fillId="0" borderId="49" xfId="0" applyFont="1" applyBorder="1" applyAlignment="1">
      <alignment horizontal="center" vertical="center"/>
    </xf>
    <xf numFmtId="0" fontId="3" fillId="0" borderId="58" xfId="0" applyFont="1" applyBorder="1" applyAlignment="1">
      <alignment horizontal="center" vertical="center" wrapText="1"/>
    </xf>
    <xf numFmtId="0" fontId="3" fillId="0" borderId="5" xfId="0" applyFont="1" applyBorder="1">
      <alignment vertical="center"/>
    </xf>
    <xf numFmtId="0" fontId="3" fillId="0" borderId="11" xfId="0" applyFont="1" applyBorder="1">
      <alignment vertical="center"/>
    </xf>
    <xf numFmtId="0" fontId="3" fillId="0" borderId="29"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6"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11" xfId="0" applyFont="1" applyBorder="1" applyAlignment="1">
      <alignment horizontal="left" vertical="center"/>
    </xf>
    <xf numFmtId="0" fontId="3" fillId="0" borderId="16"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47" xfId="0" applyNumberFormat="1" applyFont="1" applyBorder="1" applyAlignment="1">
      <alignment horizontal="center" vertical="center" shrinkToFit="1"/>
    </xf>
    <xf numFmtId="0" fontId="3" fillId="0" borderId="48" xfId="0" applyNumberFormat="1" applyFont="1" applyBorder="1" applyAlignment="1">
      <alignment horizontal="center" vertical="center" shrinkToFit="1"/>
    </xf>
    <xf numFmtId="0" fontId="9" fillId="0" borderId="0" xfId="0" applyFont="1" applyBorder="1" applyAlignment="1">
      <alignment horizontal="left" vertical="top" wrapText="1"/>
    </xf>
    <xf numFmtId="0" fontId="8" fillId="0" borderId="0" xfId="0" applyFont="1" applyAlignment="1">
      <alignment horizontal="left" vertical="center"/>
    </xf>
    <xf numFmtId="0" fontId="13" fillId="0" borderId="16" xfId="0" applyFont="1" applyBorder="1" applyAlignment="1">
      <alignment horizontal="left" vertical="top" wrapText="1"/>
    </xf>
    <xf numFmtId="0" fontId="13" fillId="0" borderId="1" xfId="0" applyFont="1" applyBorder="1" applyAlignment="1">
      <alignment horizontal="left" vertical="top" wrapText="1"/>
    </xf>
    <xf numFmtId="0" fontId="13" fillId="0" borderId="17" xfId="0" applyFont="1" applyBorder="1" applyAlignment="1">
      <alignment horizontal="left" vertical="top" wrapText="1"/>
    </xf>
    <xf numFmtId="0" fontId="3" fillId="0" borderId="1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left" vertical="center" wrapText="1"/>
    </xf>
    <xf numFmtId="0" fontId="3" fillId="0" borderId="11" xfId="0" applyFont="1" applyBorder="1" applyAlignment="1">
      <alignment horizontal="center" vertical="center"/>
    </xf>
    <xf numFmtId="0" fontId="3" fillId="0" borderId="17"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53"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49"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0" xfId="0" applyFont="1" applyBorder="1" applyAlignment="1">
      <alignment horizontal="left" vertical="top" wrapText="1"/>
    </xf>
    <xf numFmtId="0" fontId="3" fillId="0" borderId="7"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3" xfId="0" applyNumberFormat="1" applyFont="1" applyBorder="1" applyAlignment="1">
      <alignment horizontal="center" vertical="center" shrinkToFit="1"/>
    </xf>
    <xf numFmtId="0" fontId="3" fillId="0" borderId="34" xfId="0" applyNumberFormat="1" applyFont="1" applyBorder="1" applyAlignment="1">
      <alignment horizontal="center" vertical="center" shrinkToFit="1"/>
    </xf>
    <xf numFmtId="0" fontId="3" fillId="0" borderId="42" xfId="0" applyFont="1" applyBorder="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1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54" xfId="0" applyFont="1" applyBorder="1" applyAlignment="1">
      <alignment horizontal="right" vertical="center"/>
    </xf>
    <xf numFmtId="0" fontId="3" fillId="0" borderId="4" xfId="0" applyFont="1" applyBorder="1" applyAlignment="1">
      <alignment horizontal="right"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0" borderId="0" xfId="0" applyFont="1" applyAlignment="1">
      <alignment horizontal="center" vertical="center"/>
    </xf>
    <xf numFmtId="0" fontId="3" fillId="0" borderId="5" xfId="0" applyFont="1" applyBorder="1" applyAlignment="1">
      <alignment horizontal="center" vertical="center"/>
    </xf>
    <xf numFmtId="0" fontId="3" fillId="0" borderId="5" xfId="0" applyNumberFormat="1" applyFont="1" applyBorder="1" applyAlignment="1">
      <alignment horizontal="center" vertical="center" shrinkToFit="1"/>
    </xf>
    <xf numFmtId="0" fontId="3" fillId="0" borderId="11" xfId="0" applyNumberFormat="1" applyFont="1" applyBorder="1" applyAlignment="1">
      <alignment horizontal="center" vertical="center" shrinkToFit="1"/>
    </xf>
    <xf numFmtId="0" fontId="3" fillId="0" borderId="52" xfId="0" applyFont="1" applyBorder="1" applyAlignment="1">
      <alignment horizontal="left"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7" fillId="0" borderId="1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9" fillId="0" borderId="0" xfId="0" applyFont="1" applyAlignment="1">
      <alignment horizontal="left" vertical="center" wrapText="1"/>
    </xf>
    <xf numFmtId="0" fontId="3" fillId="0" borderId="8" xfId="0" applyFont="1" applyBorder="1" applyAlignment="1">
      <alignment horizontal="center" vertical="center"/>
    </xf>
    <xf numFmtId="0" fontId="3" fillId="0" borderId="11" xfId="0" applyFont="1" applyBorder="1" applyAlignment="1">
      <alignment horizontal="center" vertical="center" textRotation="255"/>
    </xf>
    <xf numFmtId="0" fontId="3" fillId="0" borderId="17" xfId="0" applyFont="1" applyBorder="1" applyAlignment="1">
      <alignment horizontal="center" vertical="center" textRotation="255"/>
    </xf>
    <xf numFmtId="0" fontId="8" fillId="0" borderId="0" xfId="0" applyFont="1" applyAlignment="1">
      <alignment horizontal="left" vertical="center" wrapText="1"/>
    </xf>
    <xf numFmtId="0" fontId="3" fillId="0" borderId="15" xfId="0" applyFont="1" applyBorder="1" applyAlignment="1">
      <alignment horizontal="left"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16"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59" xfId="0" applyFont="1" applyBorder="1">
      <alignment vertical="center"/>
    </xf>
    <xf numFmtId="0" fontId="9" fillId="0" borderId="0" xfId="0" applyFont="1" applyBorder="1" applyAlignment="1">
      <alignment horizontal="left" vertical="center" wrapText="1"/>
    </xf>
    <xf numFmtId="0" fontId="9" fillId="0" borderId="7" xfId="0" applyFont="1" applyBorder="1" applyAlignment="1">
      <alignment horizontal="left" vertical="center" wrapText="1"/>
    </xf>
    <xf numFmtId="0" fontId="3" fillId="0" borderId="3" xfId="0" applyFont="1" applyBorder="1" applyAlignment="1">
      <alignment horizontal="right" vertical="center"/>
    </xf>
    <xf numFmtId="0" fontId="3" fillId="0" borderId="51" xfId="0" applyFont="1" applyBorder="1" applyAlignment="1">
      <alignment horizontal="right" vertical="center"/>
    </xf>
    <xf numFmtId="0" fontId="3" fillId="0" borderId="50" xfId="0" applyFont="1" applyBorder="1" applyAlignment="1">
      <alignment horizontal="right" vertical="center"/>
    </xf>
    <xf numFmtId="0" fontId="9" fillId="0" borderId="5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Border="1" applyAlignment="1">
      <alignment horizontal="center" vertical="center" wrapText="1"/>
    </xf>
    <xf numFmtId="0" fontId="3" fillId="0" borderId="33" xfId="0" applyFont="1" applyBorder="1">
      <alignment vertical="center"/>
    </xf>
    <xf numFmtId="0" fontId="3" fillId="0" borderId="41" xfId="0" applyFont="1" applyBorder="1">
      <alignment vertical="center"/>
    </xf>
    <xf numFmtId="0" fontId="13" fillId="0" borderId="16" xfId="0" applyFont="1" applyBorder="1" applyAlignment="1">
      <alignment horizontal="left" vertical="center" wrapText="1"/>
    </xf>
    <xf numFmtId="0" fontId="13" fillId="0" borderId="1" xfId="0" applyFont="1" applyBorder="1" applyAlignment="1">
      <alignment horizontal="left" vertical="center" wrapText="1"/>
    </xf>
    <xf numFmtId="0" fontId="13" fillId="0" borderId="17" xfId="0" applyFont="1" applyBorder="1" applyAlignment="1">
      <alignment horizontal="left" vertical="center" wrapText="1"/>
    </xf>
    <xf numFmtId="0" fontId="3" fillId="0" borderId="32" xfId="0" applyFont="1" applyBorder="1" applyAlignment="1">
      <alignment horizontal="center" vertical="center" wrapText="1"/>
    </xf>
    <xf numFmtId="0" fontId="3" fillId="0" borderId="34" xfId="0" applyFont="1" applyBorder="1">
      <alignment vertical="center"/>
    </xf>
    <xf numFmtId="0" fontId="3" fillId="0" borderId="40" xfId="0" applyFont="1" applyBorder="1">
      <alignment vertical="center"/>
    </xf>
    <xf numFmtId="0" fontId="3" fillId="0" borderId="2" xfId="0" applyFont="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4" fillId="0" borderId="6" xfId="0" applyFont="1" applyBorder="1" applyAlignment="1">
      <alignment horizontal="left" vertical="center" wrapText="1"/>
    </xf>
    <xf numFmtId="0" fontId="14" fillId="0" borderId="0" xfId="0" applyFont="1" applyBorder="1" applyAlignment="1">
      <alignment horizontal="left" vertical="center" wrapText="1"/>
    </xf>
    <xf numFmtId="0" fontId="14" fillId="0" borderId="7" xfId="0" applyFont="1" applyBorder="1" applyAlignment="1">
      <alignment horizontal="left" vertical="center" wrapText="1"/>
    </xf>
    <xf numFmtId="0" fontId="3" fillId="0" borderId="37" xfId="0" applyFont="1" applyBorder="1" applyAlignment="1">
      <alignment horizontal="center" vertical="center" wrapText="1"/>
    </xf>
    <xf numFmtId="0" fontId="3" fillId="0" borderId="43" xfId="0" applyFont="1" applyBorder="1">
      <alignment vertical="center"/>
    </xf>
    <xf numFmtId="0" fontId="3" fillId="0" borderId="44" xfId="0" applyFont="1" applyBorder="1">
      <alignment vertical="center"/>
    </xf>
    <xf numFmtId="0" fontId="3" fillId="0" borderId="57" xfId="0" applyFont="1" applyBorder="1" applyAlignment="1">
      <alignment horizontal="center" vertical="center"/>
    </xf>
    <xf numFmtId="0" fontId="3" fillId="0" borderId="38" xfId="0" applyFont="1" applyBorder="1">
      <alignment vertical="center"/>
    </xf>
    <xf numFmtId="0" fontId="3" fillId="0" borderId="0" xfId="0" applyFont="1" applyAlignment="1">
      <alignment horizontal="right" vertical="center"/>
    </xf>
    <xf numFmtId="0" fontId="8" fillId="0" borderId="0" xfId="0" applyFont="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9" fillId="0" borderId="0" xfId="0" applyFont="1" applyAlignment="1">
      <alignment horizontal="left" vertical="center"/>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7" xfId="0" applyFont="1" applyBorder="1" applyAlignment="1">
      <alignment vertical="center" wrapText="1"/>
    </xf>
    <xf numFmtId="0" fontId="8" fillId="0" borderId="15" xfId="0" applyFont="1" applyBorder="1" applyAlignment="1">
      <alignment horizontal="left" vertical="center"/>
    </xf>
    <xf numFmtId="0" fontId="0" fillId="0" borderId="5" xfId="0" applyBorder="1" applyAlignment="1">
      <alignment horizontal="left" vertical="center"/>
    </xf>
    <xf numFmtId="0" fontId="0" fillId="0" borderId="16" xfId="0" applyBorder="1" applyAlignment="1">
      <alignment horizontal="left" vertical="center"/>
    </xf>
    <xf numFmtId="0" fontId="0" fillId="0" borderId="1" xfId="0" applyBorder="1" applyAlignment="1">
      <alignment horizontal="left" vertical="center"/>
    </xf>
    <xf numFmtId="0" fontId="8" fillId="0" borderId="5" xfId="0" applyFont="1" applyBorder="1" applyAlignment="1">
      <alignment horizontal="left" vertical="center"/>
    </xf>
    <xf numFmtId="0" fontId="0" fillId="0" borderId="11" xfId="0" applyBorder="1" applyAlignment="1">
      <alignment horizontal="left" vertical="center"/>
    </xf>
    <xf numFmtId="0" fontId="0" fillId="0" borderId="17" xfId="0" applyBorder="1" applyAlignment="1">
      <alignment horizontal="left" vertical="center"/>
    </xf>
    <xf numFmtId="0" fontId="3" fillId="0" borderId="8" xfId="0" applyFont="1" applyBorder="1" applyAlignment="1">
      <alignment horizontal="left" vertical="center" wrapText="1"/>
    </xf>
    <xf numFmtId="0" fontId="3" fillId="0" borderId="3" xfId="0" applyFont="1" applyBorder="1" applyAlignment="1">
      <alignment vertical="center"/>
    </xf>
    <xf numFmtId="0" fontId="3" fillId="0" borderId="4" xfId="0" applyFont="1" applyBorder="1" applyAlignment="1">
      <alignment vertical="center"/>
    </xf>
    <xf numFmtId="0" fontId="3" fillId="0" borderId="16" xfId="0" applyFont="1" applyBorder="1" applyAlignment="1">
      <alignment vertical="center" wrapText="1"/>
    </xf>
    <xf numFmtId="0" fontId="3" fillId="0" borderId="1" xfId="0" applyFont="1" applyBorder="1" applyAlignment="1">
      <alignment vertical="center" wrapText="1"/>
    </xf>
    <xf numFmtId="0" fontId="3" fillId="0" borderId="17" xfId="0" applyFont="1" applyBorder="1" applyAlignment="1">
      <alignment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2" xfId="0" applyFont="1" applyBorder="1" applyAlignment="1">
      <alignment horizontal="right" vertical="center"/>
    </xf>
    <xf numFmtId="0" fontId="0" fillId="0" borderId="0" xfId="0" applyBorder="1" applyAlignment="1">
      <alignment horizontal="left" vertical="center" wrapText="1"/>
    </xf>
    <xf numFmtId="0" fontId="0" fillId="0" borderId="7" xfId="0" applyBorder="1" applyAlignment="1">
      <alignment horizontal="left" vertical="center" wrapText="1"/>
    </xf>
    <xf numFmtId="0" fontId="0" fillId="0" borderId="1" xfId="0" applyBorder="1" applyAlignment="1">
      <alignment vertical="center"/>
    </xf>
    <xf numFmtId="0" fontId="0" fillId="0" borderId="17" xfId="0" applyBorder="1" applyAlignment="1">
      <alignment vertical="center"/>
    </xf>
    <xf numFmtId="0" fontId="3" fillId="0" borderId="15" xfId="0" applyFont="1" applyBorder="1" applyAlignment="1">
      <alignment vertical="center"/>
    </xf>
    <xf numFmtId="0" fontId="0" fillId="0" borderId="6" xfId="0" applyBorder="1" applyAlignment="1">
      <alignment vertical="center"/>
    </xf>
    <xf numFmtId="0" fontId="0" fillId="0" borderId="16" xfId="0" applyBorder="1" applyAlignment="1">
      <alignment vertical="center"/>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top" wrapText="1"/>
    </xf>
    <xf numFmtId="0" fontId="0" fillId="0" borderId="1" xfId="0" applyBorder="1" applyAlignment="1">
      <alignment horizontal="left" vertical="top" wrapText="1"/>
    </xf>
    <xf numFmtId="0" fontId="8" fillId="0" borderId="0" xfId="0" applyFont="1" applyAlignment="1">
      <alignment vertical="center" wrapText="1"/>
    </xf>
    <xf numFmtId="0" fontId="0" fillId="0" borderId="0" xfId="0" applyAlignment="1">
      <alignment vertical="center" wrapText="1"/>
    </xf>
    <xf numFmtId="0" fontId="14" fillId="0" borderId="5" xfId="0" applyFont="1" applyBorder="1" applyAlignment="1">
      <alignment horizontal="center" vertical="center" wrapText="1"/>
    </xf>
    <xf numFmtId="0" fontId="3" fillId="0" borderId="52" xfId="0" applyFont="1" applyBorder="1" applyAlignment="1">
      <alignment horizontal="center" vertical="center"/>
    </xf>
    <xf numFmtId="0" fontId="19" fillId="0" borderId="1" xfId="0" applyFont="1" applyFill="1" applyBorder="1" applyAlignment="1" applyProtection="1">
      <alignment horizontal="center" vertical="center"/>
    </xf>
    <xf numFmtId="0" fontId="19" fillId="0" borderId="2"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19" fillId="0" borderId="4" xfId="0" applyFont="1" applyFill="1" applyBorder="1" applyAlignment="1" applyProtection="1">
      <alignment horizontal="center" vertical="center"/>
    </xf>
    <xf numFmtId="176" fontId="19" fillId="0" borderId="2" xfId="0" applyNumberFormat="1" applyFont="1" applyFill="1" applyBorder="1" applyAlignment="1" applyProtection="1">
      <alignment horizontal="center" vertical="center"/>
    </xf>
    <xf numFmtId="176" fontId="19" fillId="0" borderId="3" xfId="0" applyNumberFormat="1" applyFont="1" applyFill="1" applyBorder="1" applyAlignment="1" applyProtection="1">
      <alignment horizontal="center" vertical="center"/>
    </xf>
    <xf numFmtId="176" fontId="19" fillId="0" borderId="4" xfId="0" applyNumberFormat="1" applyFont="1" applyFill="1" applyBorder="1" applyAlignment="1" applyProtection="1">
      <alignment horizontal="center" vertical="center"/>
    </xf>
    <xf numFmtId="181" fontId="19" fillId="2" borderId="2" xfId="0" applyNumberFormat="1" applyFont="1" applyFill="1" applyBorder="1" applyAlignment="1" applyProtection="1">
      <alignment horizontal="center" vertical="center"/>
    </xf>
    <xf numFmtId="181" fontId="19" fillId="2" borderId="3" xfId="0" applyNumberFormat="1" applyFont="1" applyFill="1" applyBorder="1" applyAlignment="1" applyProtection="1">
      <alignment horizontal="center" vertical="center"/>
    </xf>
    <xf numFmtId="181" fontId="19" fillId="2" borderId="4" xfId="0" applyNumberFormat="1" applyFont="1" applyFill="1" applyBorder="1" applyAlignment="1" applyProtection="1">
      <alignment horizontal="center" vertical="center"/>
    </xf>
    <xf numFmtId="0" fontId="19" fillId="3" borderId="2" xfId="0" applyFont="1" applyFill="1" applyBorder="1" applyAlignment="1" applyProtection="1">
      <alignment horizontal="center" vertical="center"/>
      <protection locked="0"/>
    </xf>
    <xf numFmtId="0" fontId="19" fillId="3" borderId="4" xfId="0" applyFont="1" applyFill="1" applyBorder="1" applyAlignment="1" applyProtection="1">
      <alignment horizontal="center" vertical="center"/>
      <protection locked="0"/>
    </xf>
    <xf numFmtId="179" fontId="19" fillId="0" borderId="2" xfId="0" applyNumberFormat="1" applyFont="1" applyFill="1" applyBorder="1" applyAlignment="1" applyProtection="1">
      <alignment horizontal="center" vertical="center"/>
    </xf>
    <xf numFmtId="179" fontId="19" fillId="0" borderId="3" xfId="0" applyNumberFormat="1" applyFont="1" applyFill="1" applyBorder="1" applyAlignment="1" applyProtection="1">
      <alignment horizontal="center" vertical="center"/>
    </xf>
    <xf numFmtId="179" fontId="19" fillId="0" borderId="4" xfId="0" applyNumberFormat="1" applyFont="1" applyFill="1" applyBorder="1" applyAlignment="1" applyProtection="1">
      <alignment horizontal="center" vertical="center"/>
    </xf>
    <xf numFmtId="180" fontId="19" fillId="2" borderId="0" xfId="0" applyNumberFormat="1" applyFont="1" applyFill="1" applyBorder="1" applyAlignment="1" applyProtection="1">
      <alignment horizontal="center" vertical="center"/>
    </xf>
    <xf numFmtId="0" fontId="19" fillId="2" borderId="0" xfId="0" applyFont="1" applyFill="1" applyBorder="1" applyAlignment="1" applyProtection="1">
      <alignment horizontal="center" vertical="center"/>
    </xf>
    <xf numFmtId="0" fontId="19" fillId="2" borderId="0" xfId="0" applyFont="1" applyFill="1" applyBorder="1" applyAlignment="1" applyProtection="1">
      <alignment horizontal="right" vertical="center"/>
    </xf>
    <xf numFmtId="179" fontId="19" fillId="0" borderId="2" xfId="0" applyNumberFormat="1" applyFont="1" applyFill="1" applyBorder="1" applyAlignment="1" applyProtection="1">
      <alignment horizontal="right" vertical="center"/>
    </xf>
    <xf numFmtId="179" fontId="19" fillId="0" borderId="4" xfId="0" applyNumberFormat="1" applyFont="1" applyFill="1" applyBorder="1" applyAlignment="1" applyProtection="1">
      <alignment horizontal="right" vertical="center"/>
    </xf>
    <xf numFmtId="179" fontId="19" fillId="0" borderId="2" xfId="1" applyNumberFormat="1" applyFont="1" applyFill="1" applyBorder="1" applyAlignment="1" applyProtection="1">
      <alignment horizontal="right" vertical="center"/>
    </xf>
    <xf numFmtId="179" fontId="19" fillId="0" borderId="4" xfId="1" applyNumberFormat="1" applyFont="1" applyFill="1" applyBorder="1" applyAlignment="1" applyProtection="1">
      <alignment horizontal="right" vertical="center"/>
    </xf>
    <xf numFmtId="179" fontId="19" fillId="3" borderId="2" xfId="0" applyNumberFormat="1" applyFont="1" applyFill="1" applyBorder="1" applyAlignment="1" applyProtection="1">
      <alignment horizontal="right" vertical="center"/>
      <protection locked="0"/>
    </xf>
    <xf numFmtId="179" fontId="19" fillId="3" borderId="4" xfId="0" applyNumberFormat="1" applyFont="1" applyFill="1" applyBorder="1" applyAlignment="1" applyProtection="1">
      <alignment horizontal="right" vertical="center"/>
      <protection locked="0"/>
    </xf>
    <xf numFmtId="179" fontId="19" fillId="3" borderId="2" xfId="1" applyNumberFormat="1" applyFont="1" applyFill="1" applyBorder="1" applyAlignment="1" applyProtection="1">
      <alignment horizontal="right" vertical="center"/>
      <protection locked="0"/>
    </xf>
    <xf numFmtId="179" fontId="19" fillId="3" borderId="4" xfId="1" applyNumberFormat="1" applyFont="1" applyFill="1" applyBorder="1" applyAlignment="1" applyProtection="1">
      <alignment horizontal="right" vertical="center"/>
      <protection locked="0"/>
    </xf>
    <xf numFmtId="0" fontId="19" fillId="0" borderId="0" xfId="0" applyFont="1" applyFill="1" applyBorder="1" applyAlignment="1" applyProtection="1">
      <alignment horizontal="center" vertical="center"/>
    </xf>
    <xf numFmtId="0" fontId="20" fillId="0" borderId="0" xfId="0" applyFont="1" applyFill="1" applyBorder="1" applyAlignment="1" applyProtection="1">
      <alignment horizontal="center" vertical="center" wrapText="1"/>
    </xf>
    <xf numFmtId="0" fontId="15" fillId="3" borderId="64" xfId="0" applyFont="1" applyFill="1" applyBorder="1" applyAlignment="1" applyProtection="1">
      <alignment horizontal="left" vertical="center" wrapText="1"/>
      <protection locked="0"/>
    </xf>
    <xf numFmtId="0" fontId="15" fillId="3" borderId="3" xfId="0" applyFont="1" applyFill="1" applyBorder="1" applyAlignment="1" applyProtection="1">
      <alignment horizontal="left" vertical="center" wrapText="1"/>
      <protection locked="0"/>
    </xf>
    <xf numFmtId="0" fontId="15" fillId="3" borderId="65" xfId="0" applyFont="1" applyFill="1" applyBorder="1" applyAlignment="1" applyProtection="1">
      <alignment horizontal="left" vertical="center" wrapText="1"/>
      <protection locked="0"/>
    </xf>
    <xf numFmtId="0" fontId="20" fillId="4" borderId="66" xfId="0" applyFont="1" applyFill="1" applyBorder="1" applyAlignment="1" applyProtection="1">
      <alignment horizontal="center" vertical="center" wrapText="1"/>
      <protection locked="0"/>
    </xf>
    <xf numFmtId="0" fontId="20" fillId="4" borderId="67" xfId="0" applyFont="1" applyFill="1" applyBorder="1" applyAlignment="1" applyProtection="1">
      <alignment horizontal="center" vertical="center" wrapText="1"/>
      <protection locked="0"/>
    </xf>
    <xf numFmtId="0" fontId="15" fillId="4" borderId="68" xfId="0" applyFont="1" applyFill="1" applyBorder="1" applyAlignment="1" applyProtection="1">
      <alignment horizontal="center" vertical="center" wrapText="1"/>
      <protection locked="0"/>
    </xf>
    <xf numFmtId="0" fontId="15" fillId="4" borderId="67" xfId="0" applyFont="1" applyFill="1" applyBorder="1" applyAlignment="1" applyProtection="1">
      <alignment horizontal="center" vertical="center" wrapText="1"/>
      <protection locked="0"/>
    </xf>
    <xf numFmtId="0" fontId="15" fillId="4" borderId="68" xfId="0" applyFont="1" applyFill="1" applyBorder="1" applyAlignment="1" applyProtection="1">
      <alignment horizontal="center" vertical="center" shrinkToFit="1"/>
      <protection locked="0"/>
    </xf>
    <xf numFmtId="0" fontId="15" fillId="4" borderId="69" xfId="0" applyFont="1" applyFill="1" applyBorder="1" applyAlignment="1" applyProtection="1">
      <alignment horizontal="center" vertical="center" shrinkToFit="1"/>
      <protection locked="0"/>
    </xf>
    <xf numFmtId="0" fontId="15" fillId="4" borderId="67" xfId="0" applyFont="1" applyFill="1" applyBorder="1" applyAlignment="1" applyProtection="1">
      <alignment horizontal="center" vertical="center" shrinkToFit="1"/>
      <protection locked="0"/>
    </xf>
    <xf numFmtId="0" fontId="15" fillId="3" borderId="68" xfId="0" applyFont="1" applyFill="1" applyBorder="1" applyAlignment="1" applyProtection="1">
      <alignment horizontal="center" vertical="center" wrapText="1"/>
      <protection locked="0"/>
    </xf>
    <xf numFmtId="0" fontId="15" fillId="3" borderId="69" xfId="0" applyFont="1" applyFill="1" applyBorder="1" applyAlignment="1" applyProtection="1">
      <alignment horizontal="center" vertical="center" wrapText="1"/>
      <protection locked="0"/>
    </xf>
    <xf numFmtId="0" fontId="15" fillId="3" borderId="70" xfId="0" applyFont="1" applyFill="1" applyBorder="1" applyAlignment="1" applyProtection="1">
      <alignment horizontal="center" vertical="center" wrapText="1"/>
      <protection locked="0"/>
    </xf>
    <xf numFmtId="177" fontId="16" fillId="2" borderId="66" xfId="0" applyNumberFormat="1" applyFont="1" applyFill="1" applyBorder="1" applyAlignment="1" applyProtection="1">
      <alignment horizontal="center" vertical="center" wrapText="1"/>
    </xf>
    <xf numFmtId="177" fontId="16" fillId="2" borderId="70" xfId="0" applyNumberFormat="1" applyFont="1" applyFill="1" applyBorder="1" applyAlignment="1" applyProtection="1">
      <alignment horizontal="center" vertical="center" wrapText="1"/>
    </xf>
    <xf numFmtId="177" fontId="16" fillId="2" borderId="66" xfId="1" applyNumberFormat="1" applyFont="1" applyFill="1" applyBorder="1" applyAlignment="1" applyProtection="1">
      <alignment horizontal="center" vertical="center" wrapText="1"/>
    </xf>
    <xf numFmtId="177" fontId="16" fillId="2" borderId="70" xfId="1" applyNumberFormat="1" applyFont="1" applyFill="1" applyBorder="1" applyAlignment="1" applyProtection="1">
      <alignment horizontal="center" vertical="center" wrapText="1"/>
    </xf>
    <xf numFmtId="0" fontId="15" fillId="3" borderId="66" xfId="0" applyFont="1" applyFill="1" applyBorder="1" applyAlignment="1" applyProtection="1">
      <alignment horizontal="left" vertical="center" wrapText="1"/>
      <protection locked="0"/>
    </xf>
    <xf numFmtId="0" fontId="15" fillId="3" borderId="69" xfId="0" applyFont="1" applyFill="1" applyBorder="1" applyAlignment="1" applyProtection="1">
      <alignment horizontal="left" vertical="center" wrapText="1"/>
      <protection locked="0"/>
    </xf>
    <xf numFmtId="0" fontId="15" fillId="3" borderId="70" xfId="0" applyFont="1" applyFill="1" applyBorder="1" applyAlignment="1" applyProtection="1">
      <alignment horizontal="left" vertical="center" wrapText="1"/>
      <protection locked="0"/>
    </xf>
    <xf numFmtId="0" fontId="20" fillId="4" borderId="64"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15" fillId="4" borderId="2" xfId="0" applyFont="1" applyFill="1" applyBorder="1" applyAlignment="1" applyProtection="1">
      <alignment horizontal="center" vertical="center" wrapText="1"/>
      <protection locked="0"/>
    </xf>
    <xf numFmtId="0" fontId="15" fillId="4" borderId="4" xfId="0" applyFont="1" applyFill="1" applyBorder="1" applyAlignment="1" applyProtection="1">
      <alignment horizontal="center" vertical="center" wrapText="1"/>
      <protection locked="0"/>
    </xf>
    <xf numFmtId="0" fontId="15" fillId="4" borderId="2" xfId="0" applyFont="1" applyFill="1" applyBorder="1" applyAlignment="1" applyProtection="1">
      <alignment horizontal="center" vertical="center" shrinkToFit="1"/>
      <protection locked="0"/>
    </xf>
    <xf numFmtId="0" fontId="15" fillId="4" borderId="3" xfId="0" applyFont="1" applyFill="1" applyBorder="1" applyAlignment="1" applyProtection="1">
      <alignment horizontal="center" vertical="center" shrinkToFit="1"/>
      <protection locked="0"/>
    </xf>
    <xf numFmtId="0" fontId="15" fillId="4" borderId="4"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0" fontId="15" fillId="3" borderId="65" xfId="0" applyFont="1" applyFill="1" applyBorder="1" applyAlignment="1" applyProtection="1">
      <alignment horizontal="center" vertical="center" wrapText="1"/>
      <protection locked="0"/>
    </xf>
    <xf numFmtId="177" fontId="16" fillId="2" borderId="64" xfId="0" applyNumberFormat="1" applyFont="1" applyFill="1" applyBorder="1" applyAlignment="1" applyProtection="1">
      <alignment horizontal="center" vertical="center" wrapText="1"/>
    </xf>
    <xf numFmtId="177" fontId="16" fillId="2" borderId="65" xfId="0" applyNumberFormat="1" applyFont="1" applyFill="1" applyBorder="1" applyAlignment="1" applyProtection="1">
      <alignment horizontal="center" vertical="center" wrapText="1"/>
    </xf>
    <xf numFmtId="177" fontId="16" fillId="2" borderId="64" xfId="1" applyNumberFormat="1" applyFont="1" applyFill="1" applyBorder="1" applyAlignment="1" applyProtection="1">
      <alignment horizontal="center" vertical="center" wrapText="1"/>
    </xf>
    <xf numFmtId="177" fontId="16" fillId="2" borderId="65" xfId="1" applyNumberFormat="1" applyFont="1" applyFill="1" applyBorder="1" applyAlignment="1" applyProtection="1">
      <alignment horizontal="center" vertical="center" wrapText="1"/>
    </xf>
    <xf numFmtId="0" fontId="15" fillId="3" borderId="71" xfId="0" applyFont="1" applyFill="1" applyBorder="1" applyAlignment="1" applyProtection="1">
      <alignment horizontal="left" vertical="center" wrapText="1"/>
      <protection locked="0"/>
    </xf>
    <xf numFmtId="0" fontId="15" fillId="3" borderId="72" xfId="0" applyFont="1" applyFill="1" applyBorder="1" applyAlignment="1" applyProtection="1">
      <alignment horizontal="left" vertical="center" wrapText="1"/>
      <protection locked="0"/>
    </xf>
    <xf numFmtId="0" fontId="15" fillId="3" borderId="73" xfId="0" applyFont="1" applyFill="1" applyBorder="1" applyAlignment="1" applyProtection="1">
      <alignment horizontal="left" vertical="center" wrapText="1"/>
      <protection locked="0"/>
    </xf>
    <xf numFmtId="0" fontId="15" fillId="4" borderId="74" xfId="0" applyFont="1" applyFill="1" applyBorder="1" applyAlignment="1" applyProtection="1">
      <alignment horizontal="center" vertical="center" wrapText="1"/>
      <protection locked="0"/>
    </xf>
    <xf numFmtId="0" fontId="15" fillId="4" borderId="75" xfId="0" applyFont="1" applyFill="1" applyBorder="1" applyAlignment="1" applyProtection="1">
      <alignment horizontal="center" vertical="center" wrapText="1"/>
      <protection locked="0"/>
    </xf>
    <xf numFmtId="0" fontId="15" fillId="3" borderId="74" xfId="0" applyFont="1" applyFill="1" applyBorder="1" applyAlignment="1" applyProtection="1">
      <alignment horizontal="center" vertical="center" wrapText="1"/>
      <protection locked="0"/>
    </xf>
    <xf numFmtId="0" fontId="15" fillId="3" borderId="72" xfId="0" applyFont="1" applyFill="1" applyBorder="1" applyAlignment="1" applyProtection="1">
      <alignment horizontal="center" vertical="center" wrapText="1"/>
      <protection locked="0"/>
    </xf>
    <xf numFmtId="0" fontId="15" fillId="3" borderId="73" xfId="0" applyFont="1" applyFill="1" applyBorder="1" applyAlignment="1" applyProtection="1">
      <alignment horizontal="center" vertical="center" wrapText="1"/>
      <protection locked="0"/>
    </xf>
    <xf numFmtId="177" fontId="16" fillId="2" borderId="71" xfId="0" applyNumberFormat="1" applyFont="1" applyFill="1" applyBorder="1" applyAlignment="1" applyProtection="1">
      <alignment horizontal="center" vertical="center" wrapText="1"/>
    </xf>
    <xf numFmtId="177" fontId="16" fillId="2" borderId="73" xfId="0" applyNumberFormat="1" applyFont="1" applyFill="1" applyBorder="1" applyAlignment="1" applyProtection="1">
      <alignment horizontal="center" vertical="center" wrapText="1"/>
    </xf>
    <xf numFmtId="177" fontId="16" fillId="2" borderId="71" xfId="1" applyNumberFormat="1" applyFont="1" applyFill="1" applyBorder="1" applyAlignment="1" applyProtection="1">
      <alignment horizontal="center" vertical="center" wrapText="1"/>
    </xf>
    <xf numFmtId="177" fontId="16" fillId="2" borderId="73" xfId="1" applyNumberFormat="1"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0" fontId="15" fillId="2" borderId="2" xfId="0" applyNumberFormat="1" applyFont="1" applyFill="1" applyBorder="1" applyAlignment="1" applyProtection="1">
      <alignment horizontal="center" vertical="center"/>
    </xf>
    <xf numFmtId="0" fontId="15" fillId="2" borderId="4" xfId="0" applyNumberFormat="1" applyFont="1" applyFill="1" applyBorder="1" applyAlignment="1" applyProtection="1">
      <alignment horizontal="center" vertical="center"/>
    </xf>
    <xf numFmtId="0" fontId="15" fillId="0" borderId="83" xfId="0" applyFont="1" applyFill="1" applyBorder="1" applyAlignment="1" applyProtection="1">
      <alignment horizontal="center" vertical="center"/>
    </xf>
    <xf numFmtId="0" fontId="15" fillId="0" borderId="84" xfId="0" applyFont="1" applyFill="1" applyBorder="1" applyAlignment="1" applyProtection="1">
      <alignment horizontal="center" vertical="center"/>
    </xf>
    <xf numFmtId="0" fontId="15" fillId="0" borderId="85" xfId="0" applyFont="1" applyFill="1" applyBorder="1" applyAlignment="1" applyProtection="1">
      <alignment horizontal="center" vertical="center"/>
    </xf>
    <xf numFmtId="0" fontId="15" fillId="0" borderId="77" xfId="0" applyFont="1" applyFill="1" applyBorder="1" applyAlignment="1" applyProtection="1">
      <alignment horizontal="center" vertical="center" wrapText="1"/>
    </xf>
    <xf numFmtId="0" fontId="15" fillId="0" borderId="86"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87" xfId="0" applyFont="1" applyFill="1" applyBorder="1" applyAlignment="1" applyProtection="1">
      <alignment horizontal="center" vertical="center" wrapText="1"/>
    </xf>
    <xf numFmtId="0" fontId="15" fillId="0" borderId="88" xfId="0" applyFont="1" applyFill="1" applyBorder="1" applyAlignment="1" applyProtection="1">
      <alignment horizontal="center" vertical="center" wrapText="1"/>
    </xf>
    <xf numFmtId="0" fontId="15" fillId="0" borderId="89"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15" fillId="0" borderId="90" xfId="0" applyFont="1" applyFill="1" applyBorder="1" applyAlignment="1" applyProtection="1">
      <alignment horizontal="center" vertical="center" wrapText="1"/>
    </xf>
    <xf numFmtId="0" fontId="15" fillId="0" borderId="91" xfId="0" applyFont="1" applyFill="1" applyBorder="1" applyAlignment="1" applyProtection="1">
      <alignment horizontal="center" vertical="center" wrapText="1"/>
    </xf>
    <xf numFmtId="0" fontId="15" fillId="0" borderId="92" xfId="0" applyFont="1" applyFill="1" applyBorder="1" applyAlignment="1" applyProtection="1">
      <alignment horizontal="center" vertical="center" wrapText="1"/>
    </xf>
    <xf numFmtId="0" fontId="15" fillId="0" borderId="93" xfId="0" applyFont="1" applyFill="1" applyBorder="1" applyAlignment="1" applyProtection="1">
      <alignment horizontal="center" vertical="center" wrapText="1"/>
    </xf>
    <xf numFmtId="0" fontId="15" fillId="0" borderId="76" xfId="0" quotePrefix="1" applyFont="1" applyFill="1" applyBorder="1" applyAlignment="1" applyProtection="1">
      <alignment horizontal="center" vertical="center"/>
    </xf>
    <xf numFmtId="0" fontId="15" fillId="0" borderId="77" xfId="0" applyFont="1" applyFill="1" applyBorder="1" applyAlignment="1" applyProtection="1">
      <alignment horizontal="center" vertical="center"/>
    </xf>
    <xf numFmtId="0" fontId="20" fillId="0" borderId="78" xfId="0" applyFont="1" applyFill="1" applyBorder="1" applyAlignment="1" applyProtection="1">
      <alignment horizontal="center" vertical="center" wrapText="1"/>
    </xf>
    <xf numFmtId="0" fontId="20" fillId="0" borderId="79" xfId="0" applyFont="1" applyFill="1" applyBorder="1" applyAlignment="1" applyProtection="1">
      <alignment horizontal="center" vertical="center" wrapText="1"/>
    </xf>
    <xf numFmtId="0" fontId="20" fillId="0" borderId="18"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80" xfId="0" applyFont="1" applyFill="1" applyBorder="1" applyAlignment="1" applyProtection="1">
      <alignment horizontal="center" vertical="center" wrapText="1"/>
    </xf>
    <xf numFmtId="0" fontId="20" fillId="0" borderId="81" xfId="0" applyFont="1" applyFill="1" applyBorder="1" applyAlignment="1" applyProtection="1">
      <alignment horizontal="center" vertical="center" wrapText="1"/>
    </xf>
    <xf numFmtId="0" fontId="20" fillId="0" borderId="20" xfId="0" applyFont="1" applyFill="1" applyBorder="1" applyAlignment="1" applyProtection="1">
      <alignment horizontal="center" vertical="center" wrapText="1"/>
    </xf>
    <xf numFmtId="0" fontId="20" fillId="0" borderId="22" xfId="0" applyFont="1" applyFill="1" applyBorder="1" applyAlignment="1" applyProtection="1">
      <alignment horizontal="center" vertical="center" wrapText="1"/>
    </xf>
    <xf numFmtId="0" fontId="15" fillId="0" borderId="82" xfId="0" applyFont="1" applyFill="1" applyBorder="1" applyAlignment="1" applyProtection="1">
      <alignment horizontal="center" vertical="center" wrapText="1"/>
    </xf>
    <xf numFmtId="0" fontId="15" fillId="0" borderId="83" xfId="0" applyFont="1" applyFill="1" applyBorder="1" applyAlignment="1" applyProtection="1">
      <alignment horizontal="center" vertical="center" wrapText="1"/>
    </xf>
    <xf numFmtId="0" fontId="15" fillId="0" borderId="64" xfId="0" applyFont="1" applyFill="1" applyBorder="1" applyAlignment="1" applyProtection="1">
      <alignment horizontal="center" vertical="center"/>
    </xf>
    <xf numFmtId="0" fontId="15" fillId="0" borderId="3" xfId="0" applyFont="1" applyFill="1" applyBorder="1" applyAlignment="1" applyProtection="1">
      <alignment horizontal="center" vertical="center"/>
    </xf>
    <xf numFmtId="0" fontId="15" fillId="0" borderId="65" xfId="0" applyFont="1" applyFill="1" applyBorder="1" applyAlignment="1" applyProtection="1">
      <alignment horizontal="center" vertical="center"/>
    </xf>
    <xf numFmtId="0" fontId="16" fillId="0" borderId="0" xfId="0" applyFont="1" applyFill="1" applyAlignment="1" applyProtection="1">
      <alignment horizontal="center" vertical="center"/>
      <protection locked="0"/>
    </xf>
    <xf numFmtId="0" fontId="16" fillId="3" borderId="0" xfId="0" applyFont="1" applyFill="1" applyAlignment="1" applyProtection="1">
      <alignment horizontal="center" vertical="center"/>
      <protection locked="0"/>
    </xf>
    <xf numFmtId="0" fontId="16" fillId="0" borderId="0" xfId="0" applyFont="1" applyFill="1" applyAlignment="1" applyProtection="1">
      <alignment horizontal="center" vertical="center"/>
    </xf>
    <xf numFmtId="0" fontId="15" fillId="4" borderId="8" xfId="0" applyFont="1" applyFill="1" applyBorder="1" applyAlignment="1" applyProtection="1">
      <alignment horizontal="center" vertical="center"/>
      <protection locked="0"/>
    </xf>
  </cellXfs>
  <cellStyles count="3">
    <cellStyle name="桁区切り" xfId="1" builtinId="6"/>
    <cellStyle name="標準" xfId="0" builtinId="0"/>
    <cellStyle name="標準 2" xfId="2"/>
  </cellStyles>
  <dxfs count="4">
    <dxf>
      <numFmt numFmtId="3" formatCode="#,##0"/>
    </dxf>
    <dxf>
      <numFmt numFmtId="3" formatCode="#,##0"/>
    </dxf>
    <dxf>
      <numFmt numFmtId="3" formatCode="#,##0"/>
    </dxf>
    <dxf>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514350</xdr:colOff>
      <xdr:row>31</xdr:row>
      <xdr:rowOff>219075</xdr:rowOff>
    </xdr:from>
    <xdr:to>
      <xdr:col>12</xdr:col>
      <xdr:colOff>333375</xdr:colOff>
      <xdr:row>33</xdr:row>
      <xdr:rowOff>0</xdr:rowOff>
    </xdr:to>
    <xdr:sp macro="" textlink="">
      <xdr:nvSpPr>
        <xdr:cNvPr id="2052" name="Check Box 4" hidden="1">
          <a:extLst>
            <a:ext uri="{63B3BB69-23CF-44E3-9099-C40C66FF867C}">
              <a14:compatExt xmlns:a14="http://schemas.microsoft.com/office/drawing/2010/main"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447675</xdr:colOff>
      <xdr:row>31</xdr:row>
      <xdr:rowOff>200025</xdr:rowOff>
    </xdr:from>
    <xdr:to>
      <xdr:col>11</xdr:col>
      <xdr:colOff>276225</xdr:colOff>
      <xdr:row>32</xdr:row>
      <xdr:rowOff>238125</xdr:rowOff>
    </xdr:to>
    <xdr:sp macro="" textlink="">
      <xdr:nvSpPr>
        <xdr:cNvPr id="2053" name="Check Box 5" hidden="1">
          <a:extLst>
            <a:ext uri="{63B3BB69-23CF-44E3-9099-C40C66FF867C}">
              <a14:compatExt xmlns:a14="http://schemas.microsoft.com/office/drawing/2010/main"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10</xdr:col>
      <xdr:colOff>409575</xdr:colOff>
      <xdr:row>43</xdr:row>
      <xdr:rowOff>142875</xdr:rowOff>
    </xdr:from>
    <xdr:to>
      <xdr:col>11</xdr:col>
      <xdr:colOff>238125</xdr:colOff>
      <xdr:row>44</xdr:row>
      <xdr:rowOff>133350</xdr:rowOff>
    </xdr:to>
    <xdr:sp macro="" textlink="">
      <xdr:nvSpPr>
        <xdr:cNvPr id="2054" name="Check Box 6" hidden="1">
          <a:extLst>
            <a:ext uri="{63B3BB69-23CF-44E3-9099-C40C66FF867C}">
              <a14:compatExt xmlns:a14="http://schemas.microsoft.com/office/drawing/2010/main"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533400</xdr:colOff>
      <xdr:row>43</xdr:row>
      <xdr:rowOff>133350</xdr:rowOff>
    </xdr:from>
    <xdr:to>
      <xdr:col>12</xdr:col>
      <xdr:colOff>352425</xdr:colOff>
      <xdr:row>44</xdr:row>
      <xdr:rowOff>133350</xdr:rowOff>
    </xdr:to>
    <xdr:sp macro="" textlink="">
      <xdr:nvSpPr>
        <xdr:cNvPr id="2055" name="Check Box 7" hidden="1">
          <a:extLst>
            <a:ext uri="{63B3BB69-23CF-44E3-9099-C40C66FF867C}">
              <a14:compatExt xmlns:a14="http://schemas.microsoft.com/office/drawing/2010/main"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400050</xdr:colOff>
      <xdr:row>59</xdr:row>
      <xdr:rowOff>9525</xdr:rowOff>
    </xdr:from>
    <xdr:to>
      <xdr:col>11</xdr:col>
      <xdr:colOff>228600</xdr:colOff>
      <xdr:row>59</xdr:row>
      <xdr:rowOff>428625</xdr:rowOff>
    </xdr:to>
    <xdr:sp macro="" textlink="">
      <xdr:nvSpPr>
        <xdr:cNvPr id="2056" name="Check Box 8" hidden="1">
          <a:extLst>
            <a:ext uri="{63B3BB69-23CF-44E3-9099-C40C66FF867C}">
              <a14:compatExt xmlns:a14="http://schemas.microsoft.com/office/drawing/2010/main"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571500</xdr:colOff>
      <xdr:row>59</xdr:row>
      <xdr:rowOff>123825</xdr:rowOff>
    </xdr:from>
    <xdr:to>
      <xdr:col>13</xdr:col>
      <xdr:colOff>38100</xdr:colOff>
      <xdr:row>59</xdr:row>
      <xdr:rowOff>371475</xdr:rowOff>
    </xdr:to>
    <xdr:sp macro="" textlink="">
      <xdr:nvSpPr>
        <xdr:cNvPr id="2057" name="Check Box 9" hidden="1">
          <a:extLst>
            <a:ext uri="{63B3BB69-23CF-44E3-9099-C40C66FF867C}">
              <a14:compatExt xmlns:a14="http://schemas.microsoft.com/office/drawing/2010/main"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72</xdr:row>
      <xdr:rowOff>38100</xdr:rowOff>
    </xdr:from>
    <xdr:to>
      <xdr:col>11</xdr:col>
      <xdr:colOff>28575</xdr:colOff>
      <xdr:row>74</xdr:row>
      <xdr:rowOff>19050</xdr:rowOff>
    </xdr:to>
    <xdr:sp macro="" textlink="">
      <xdr:nvSpPr>
        <xdr:cNvPr id="2058" name="Check Box 10" hidden="1">
          <a:extLst>
            <a:ext uri="{63B3BB69-23CF-44E3-9099-C40C66FF867C}">
              <a14:compatExt xmlns:a14="http://schemas.microsoft.com/office/drawing/2010/main"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73</xdr:row>
      <xdr:rowOff>9525</xdr:rowOff>
    </xdr:from>
    <xdr:to>
      <xdr:col>12</xdr:col>
      <xdr:colOff>314325</xdr:colOff>
      <xdr:row>74</xdr:row>
      <xdr:rowOff>9525</xdr:rowOff>
    </xdr:to>
    <xdr:sp macro="" textlink="">
      <xdr:nvSpPr>
        <xdr:cNvPr id="2059" name="Check Box 11" hidden="1">
          <a:extLst>
            <a:ext uri="{63B3BB69-23CF-44E3-9099-C40C66FF867C}">
              <a14:compatExt xmlns:a14="http://schemas.microsoft.com/office/drawing/2010/main"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11</xdr:col>
      <xdr:colOff>552450</xdr:colOff>
      <xdr:row>75</xdr:row>
      <xdr:rowOff>9525</xdr:rowOff>
    </xdr:from>
    <xdr:to>
      <xdr:col>13</xdr:col>
      <xdr:colOff>19050</xdr:colOff>
      <xdr:row>76</xdr:row>
      <xdr:rowOff>9525</xdr:rowOff>
    </xdr:to>
    <xdr:sp macro="" textlink="">
      <xdr:nvSpPr>
        <xdr:cNvPr id="2060" name="Check Box 12" hidden="1">
          <a:extLst>
            <a:ext uri="{63B3BB69-23CF-44E3-9099-C40C66FF867C}">
              <a14:compatExt xmlns:a14="http://schemas.microsoft.com/office/drawing/2010/main"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74</xdr:row>
      <xdr:rowOff>257175</xdr:rowOff>
    </xdr:from>
    <xdr:to>
      <xdr:col>11</xdr:col>
      <xdr:colOff>28575</xdr:colOff>
      <xdr:row>76</xdr:row>
      <xdr:rowOff>9525</xdr:rowOff>
    </xdr:to>
    <xdr:sp macro="" textlink="">
      <xdr:nvSpPr>
        <xdr:cNvPr id="2062" name="Check Box 14" hidden="1">
          <a:extLst>
            <a:ext uri="{63B3BB69-23CF-44E3-9099-C40C66FF867C}">
              <a14:compatExt xmlns:a14="http://schemas.microsoft.com/office/drawing/2010/main"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80</xdr:row>
      <xdr:rowOff>47625</xdr:rowOff>
    </xdr:from>
    <xdr:to>
      <xdr:col>13</xdr:col>
      <xdr:colOff>19050</xdr:colOff>
      <xdr:row>80</xdr:row>
      <xdr:rowOff>285750</xdr:rowOff>
    </xdr:to>
    <xdr:sp macro="" textlink="">
      <xdr:nvSpPr>
        <xdr:cNvPr id="2063" name="Check Box 15" hidden="1">
          <a:extLst>
            <a:ext uri="{63B3BB69-23CF-44E3-9099-C40C66FF867C}">
              <a14:compatExt xmlns:a14="http://schemas.microsoft.com/office/drawing/2010/main"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80</xdr:row>
      <xdr:rowOff>47625</xdr:rowOff>
    </xdr:from>
    <xdr:to>
      <xdr:col>11</xdr:col>
      <xdr:colOff>28575</xdr:colOff>
      <xdr:row>80</xdr:row>
      <xdr:rowOff>276225</xdr:rowOff>
    </xdr:to>
    <xdr:sp macro="" textlink="">
      <xdr:nvSpPr>
        <xdr:cNvPr id="2064" name="Check Box 16" hidden="1">
          <a:extLst>
            <a:ext uri="{63B3BB69-23CF-44E3-9099-C40C66FF867C}">
              <a14:compatExt xmlns:a14="http://schemas.microsoft.com/office/drawing/2010/main"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91</xdr:row>
      <xdr:rowOff>47625</xdr:rowOff>
    </xdr:from>
    <xdr:to>
      <xdr:col>13</xdr:col>
      <xdr:colOff>19050</xdr:colOff>
      <xdr:row>91</xdr:row>
      <xdr:rowOff>285750</xdr:rowOff>
    </xdr:to>
    <xdr:sp macro="" textlink="">
      <xdr:nvSpPr>
        <xdr:cNvPr id="2065" name="Check Box 17" hidden="1">
          <a:extLst>
            <a:ext uri="{63B3BB69-23CF-44E3-9099-C40C66FF867C}">
              <a14:compatExt xmlns:a14="http://schemas.microsoft.com/office/drawing/2010/main"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91</xdr:row>
      <xdr:rowOff>47625</xdr:rowOff>
    </xdr:from>
    <xdr:to>
      <xdr:col>11</xdr:col>
      <xdr:colOff>28575</xdr:colOff>
      <xdr:row>91</xdr:row>
      <xdr:rowOff>276225</xdr:rowOff>
    </xdr:to>
    <xdr:sp macro="" textlink="">
      <xdr:nvSpPr>
        <xdr:cNvPr id="2066" name="Check Box 18" hidden="1">
          <a:extLst>
            <a:ext uri="{63B3BB69-23CF-44E3-9099-C40C66FF867C}">
              <a14:compatExt xmlns:a14="http://schemas.microsoft.com/office/drawing/2010/main"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92</xdr:row>
      <xdr:rowOff>47625</xdr:rowOff>
    </xdr:from>
    <xdr:to>
      <xdr:col>13</xdr:col>
      <xdr:colOff>19050</xdr:colOff>
      <xdr:row>92</xdr:row>
      <xdr:rowOff>285750</xdr:rowOff>
    </xdr:to>
    <xdr:sp macro="" textlink="">
      <xdr:nvSpPr>
        <xdr:cNvPr id="2067" name="Check Box 19" hidden="1">
          <a:extLst>
            <a:ext uri="{63B3BB69-23CF-44E3-9099-C40C66FF867C}">
              <a14:compatExt xmlns:a14="http://schemas.microsoft.com/office/drawing/2010/main"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92</xdr:row>
      <xdr:rowOff>47625</xdr:rowOff>
    </xdr:from>
    <xdr:to>
      <xdr:col>11</xdr:col>
      <xdr:colOff>28575</xdr:colOff>
      <xdr:row>92</xdr:row>
      <xdr:rowOff>276225</xdr:rowOff>
    </xdr:to>
    <xdr:sp macro="" textlink="">
      <xdr:nvSpPr>
        <xdr:cNvPr id="2068" name="Check Box 20" hidden="1">
          <a:extLst>
            <a:ext uri="{63B3BB69-23CF-44E3-9099-C40C66FF867C}">
              <a14:compatExt xmlns:a14="http://schemas.microsoft.com/office/drawing/2010/main"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116</xdr:row>
      <xdr:rowOff>47625</xdr:rowOff>
    </xdr:from>
    <xdr:to>
      <xdr:col>13</xdr:col>
      <xdr:colOff>19050</xdr:colOff>
      <xdr:row>116</xdr:row>
      <xdr:rowOff>285750</xdr:rowOff>
    </xdr:to>
    <xdr:sp macro="" textlink="">
      <xdr:nvSpPr>
        <xdr:cNvPr id="2069" name="Check Box 21" hidden="1">
          <a:extLst>
            <a:ext uri="{63B3BB69-23CF-44E3-9099-C40C66FF867C}">
              <a14:compatExt xmlns:a14="http://schemas.microsoft.com/office/drawing/2010/main"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116</xdr:row>
      <xdr:rowOff>47625</xdr:rowOff>
    </xdr:from>
    <xdr:to>
      <xdr:col>11</xdr:col>
      <xdr:colOff>28575</xdr:colOff>
      <xdr:row>116</xdr:row>
      <xdr:rowOff>276225</xdr:rowOff>
    </xdr:to>
    <xdr:sp macro="" textlink="">
      <xdr:nvSpPr>
        <xdr:cNvPr id="2070" name="Check Box 22" hidden="1">
          <a:extLst>
            <a:ext uri="{63B3BB69-23CF-44E3-9099-C40C66FF867C}">
              <a14:compatExt xmlns:a14="http://schemas.microsoft.com/office/drawing/2010/main"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552450</xdr:colOff>
      <xdr:row>120</xdr:row>
      <xdr:rowOff>123825</xdr:rowOff>
    </xdr:from>
    <xdr:to>
      <xdr:col>13</xdr:col>
      <xdr:colOff>19050</xdr:colOff>
      <xdr:row>120</xdr:row>
      <xdr:rowOff>371475</xdr:rowOff>
    </xdr:to>
    <xdr:sp macro="" textlink="">
      <xdr:nvSpPr>
        <xdr:cNvPr id="2071" name="Check Box 23" hidden="1">
          <a:extLst>
            <a:ext uri="{63B3BB69-23CF-44E3-9099-C40C66FF867C}">
              <a14:compatExt xmlns:a14="http://schemas.microsoft.com/office/drawing/2010/main"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120</xdr:row>
      <xdr:rowOff>133350</xdr:rowOff>
    </xdr:from>
    <xdr:to>
      <xdr:col>11</xdr:col>
      <xdr:colOff>28575</xdr:colOff>
      <xdr:row>120</xdr:row>
      <xdr:rowOff>361950</xdr:rowOff>
    </xdr:to>
    <xdr:sp macro="" textlink="">
      <xdr:nvSpPr>
        <xdr:cNvPr id="2072" name="Check Box 24" hidden="1">
          <a:extLst>
            <a:ext uri="{63B3BB69-23CF-44E3-9099-C40C66FF867C}">
              <a14:compatExt xmlns:a14="http://schemas.microsoft.com/office/drawing/2010/main"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10</xdr:col>
      <xdr:colOff>257175</xdr:colOff>
      <xdr:row>129</xdr:row>
      <xdr:rowOff>123825</xdr:rowOff>
    </xdr:from>
    <xdr:to>
      <xdr:col>11</xdr:col>
      <xdr:colOff>76200</xdr:colOff>
      <xdr:row>132</xdr:row>
      <xdr:rowOff>76200</xdr:rowOff>
    </xdr:to>
    <xdr:sp macro="" textlink="">
      <xdr:nvSpPr>
        <xdr:cNvPr id="2073" name="Check Box 25" hidden="1">
          <a:extLst>
            <a:ext uri="{63B3BB69-23CF-44E3-9099-C40C66FF867C}">
              <a14:compatExt xmlns:a14="http://schemas.microsoft.com/office/drawing/2010/main"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11</xdr:col>
      <xdr:colOff>542925</xdr:colOff>
      <xdr:row>129</xdr:row>
      <xdr:rowOff>95250</xdr:rowOff>
    </xdr:from>
    <xdr:to>
      <xdr:col>13</xdr:col>
      <xdr:colOff>28575</xdr:colOff>
      <xdr:row>132</xdr:row>
      <xdr:rowOff>95250</xdr:rowOff>
    </xdr:to>
    <xdr:sp macro="" textlink="">
      <xdr:nvSpPr>
        <xdr:cNvPr id="2074" name="Check Box 26" hidden="1">
          <a:extLst>
            <a:ext uri="{63B3BB69-23CF-44E3-9099-C40C66FF867C}">
              <a14:compatExt xmlns:a14="http://schemas.microsoft.com/office/drawing/2010/main"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3</xdr:col>
      <xdr:colOff>9525</xdr:colOff>
      <xdr:row>6</xdr:row>
      <xdr:rowOff>295275</xdr:rowOff>
    </xdr:from>
    <xdr:to>
      <xdr:col>3</xdr:col>
      <xdr:colOff>352425</xdr:colOff>
      <xdr:row>8</xdr:row>
      <xdr:rowOff>171450</xdr:rowOff>
    </xdr:to>
    <xdr:sp macro="" textlink="">
      <xdr:nvSpPr>
        <xdr:cNvPr id="2076" name="Check Box 28" hidden="1">
          <a:extLst>
            <a:ext uri="{63B3BB69-23CF-44E3-9099-C40C66FF867C}">
              <a14:compatExt xmlns:a14="http://schemas.microsoft.com/office/drawing/2010/main"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38100</xdr:colOff>
      <xdr:row>6</xdr:row>
      <xdr:rowOff>304800</xdr:rowOff>
    </xdr:from>
    <xdr:to>
      <xdr:col>6</xdr:col>
      <xdr:colOff>371475</xdr:colOff>
      <xdr:row>8</xdr:row>
      <xdr:rowOff>171450</xdr:rowOff>
    </xdr:to>
    <xdr:sp macro="" textlink="">
      <xdr:nvSpPr>
        <xdr:cNvPr id="2077" name="Check Box 29" hidden="1">
          <a:extLst>
            <a:ext uri="{63B3BB69-23CF-44E3-9099-C40C66FF867C}">
              <a14:compatExt xmlns:a14="http://schemas.microsoft.com/office/drawing/2010/main"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11</xdr:col>
      <xdr:colOff>552450</xdr:colOff>
      <xdr:row>85</xdr:row>
      <xdr:rowOff>47625</xdr:rowOff>
    </xdr:from>
    <xdr:to>
      <xdr:col>13</xdr:col>
      <xdr:colOff>19050</xdr:colOff>
      <xdr:row>85</xdr:row>
      <xdr:rowOff>285750</xdr:rowOff>
    </xdr:to>
    <xdr:sp macro="" textlink="">
      <xdr:nvSpPr>
        <xdr:cNvPr id="2078" name="Check Box 30" hidden="1">
          <a:extLst>
            <a:ext uri="{63B3BB69-23CF-44E3-9099-C40C66FF867C}">
              <a14:compatExt xmlns:a14="http://schemas.microsoft.com/office/drawing/2010/main"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xdr:from>
      <xdr:col>10</xdr:col>
      <xdr:colOff>323850</xdr:colOff>
      <xdr:row>85</xdr:row>
      <xdr:rowOff>47625</xdr:rowOff>
    </xdr:from>
    <xdr:to>
      <xdr:col>11</xdr:col>
      <xdr:colOff>28575</xdr:colOff>
      <xdr:row>85</xdr:row>
      <xdr:rowOff>276225</xdr:rowOff>
    </xdr:to>
    <xdr:sp macro="" textlink="">
      <xdr:nvSpPr>
        <xdr:cNvPr id="2079" name="Check Box 31" hidden="1">
          <a:extLst>
            <a:ext uri="{63B3BB69-23CF-44E3-9099-C40C66FF867C}">
              <a14:compatExt xmlns:a14="http://schemas.microsoft.com/office/drawing/2010/main"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AlternateContent xmlns:mc="http://schemas.openxmlformats.org/markup-compatibility/2006">
    <mc:Choice xmlns:a14="http://schemas.microsoft.com/office/drawing/2010/main" Requires="a14">
      <xdr:twoCellAnchor>
        <xdr:from>
          <xdr:col>11</xdr:col>
          <xdr:colOff>514350</xdr:colOff>
          <xdr:row>31</xdr:row>
          <xdr:rowOff>219075</xdr:rowOff>
        </xdr:from>
        <xdr:to>
          <xdr:col>12</xdr:col>
          <xdr:colOff>333375</xdr:colOff>
          <xdr:row>33</xdr:row>
          <xdr:rowOff>0</xdr:rowOff>
        </xdr:to>
        <xdr:sp macro="" textlink="">
          <xdr:nvSpPr>
            <xdr:cNvPr id="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447675</xdr:colOff>
          <xdr:row>31</xdr:row>
          <xdr:rowOff>200025</xdr:rowOff>
        </xdr:from>
        <xdr:to>
          <xdr:col>11</xdr:col>
          <xdr:colOff>276225</xdr:colOff>
          <xdr:row>32</xdr:row>
          <xdr:rowOff>238125</xdr:rowOff>
        </xdr:to>
        <xdr:sp macro="" textlink="">
          <xdr:nvSpPr>
            <xdr:cNvPr id="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409575</xdr:colOff>
          <xdr:row>43</xdr:row>
          <xdr:rowOff>142875</xdr:rowOff>
        </xdr:from>
        <xdr:to>
          <xdr:col>11</xdr:col>
          <xdr:colOff>238125</xdr:colOff>
          <xdr:row>44</xdr:row>
          <xdr:rowOff>133350</xdr:rowOff>
        </xdr:to>
        <xdr:sp macro="" textlink="">
          <xdr:nvSpPr>
            <xdr:cNvPr id="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533400</xdr:colOff>
          <xdr:row>43</xdr:row>
          <xdr:rowOff>133350</xdr:rowOff>
        </xdr:from>
        <xdr:to>
          <xdr:col>12</xdr:col>
          <xdr:colOff>352425</xdr:colOff>
          <xdr:row>44</xdr:row>
          <xdr:rowOff>133350</xdr:rowOff>
        </xdr:to>
        <xdr:sp macro="" textlink="">
          <xdr:nvSpPr>
            <xdr:cNvPr id="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400050</xdr:colOff>
          <xdr:row>59</xdr:row>
          <xdr:rowOff>9525</xdr:rowOff>
        </xdr:from>
        <xdr:to>
          <xdr:col>11</xdr:col>
          <xdr:colOff>228600</xdr:colOff>
          <xdr:row>59</xdr:row>
          <xdr:rowOff>428625</xdr:rowOff>
        </xdr:to>
        <xdr:sp macro="" textlink="">
          <xdr:nvSpPr>
            <xdr:cNvPr id="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571500</xdr:colOff>
          <xdr:row>59</xdr:row>
          <xdr:rowOff>123825</xdr:rowOff>
        </xdr:from>
        <xdr:to>
          <xdr:col>13</xdr:col>
          <xdr:colOff>38100</xdr:colOff>
          <xdr:row>59</xdr:row>
          <xdr:rowOff>371475</xdr:rowOff>
        </xdr:to>
        <xdr:sp macro="" textlink="">
          <xdr:nvSpPr>
            <xdr:cNvPr id="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72</xdr:row>
          <xdr:rowOff>38100</xdr:rowOff>
        </xdr:from>
        <xdr:to>
          <xdr:col>11</xdr:col>
          <xdr:colOff>28575</xdr:colOff>
          <xdr:row>74</xdr:row>
          <xdr:rowOff>19050</xdr:rowOff>
        </xdr:to>
        <xdr:sp macro="" textlink="">
          <xdr:nvSpPr>
            <xdr:cNvPr id="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73</xdr:row>
          <xdr:rowOff>9525</xdr:rowOff>
        </xdr:from>
        <xdr:to>
          <xdr:col>12</xdr:col>
          <xdr:colOff>314325</xdr:colOff>
          <xdr:row>74</xdr:row>
          <xdr:rowOff>9525</xdr:rowOff>
        </xdr:to>
        <xdr:sp macro="" textlink="">
          <xdr:nvSpPr>
            <xdr:cNvPr id="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75</xdr:row>
          <xdr:rowOff>9525</xdr:rowOff>
        </xdr:from>
        <xdr:to>
          <xdr:col>13</xdr:col>
          <xdr:colOff>19050</xdr:colOff>
          <xdr:row>76</xdr:row>
          <xdr:rowOff>9525</xdr:rowOff>
        </xdr:to>
        <xdr:sp macro="" textlink="">
          <xdr:nvSpPr>
            <xdr:cNvPr id="1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74</xdr:row>
          <xdr:rowOff>257175</xdr:rowOff>
        </xdr:from>
        <xdr:to>
          <xdr:col>11</xdr:col>
          <xdr:colOff>28575</xdr:colOff>
          <xdr:row>76</xdr:row>
          <xdr:rowOff>9525</xdr:rowOff>
        </xdr:to>
        <xdr:sp macro="" textlink="">
          <xdr:nvSpPr>
            <xdr:cNvPr id="11"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80</xdr:row>
          <xdr:rowOff>47625</xdr:rowOff>
        </xdr:from>
        <xdr:to>
          <xdr:col>13</xdr:col>
          <xdr:colOff>19050</xdr:colOff>
          <xdr:row>80</xdr:row>
          <xdr:rowOff>285750</xdr:rowOff>
        </xdr:to>
        <xdr:sp macro="" textlink="">
          <xdr:nvSpPr>
            <xdr:cNvPr id="12"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80</xdr:row>
          <xdr:rowOff>47625</xdr:rowOff>
        </xdr:from>
        <xdr:to>
          <xdr:col>11</xdr:col>
          <xdr:colOff>28575</xdr:colOff>
          <xdr:row>80</xdr:row>
          <xdr:rowOff>276225</xdr:rowOff>
        </xdr:to>
        <xdr:sp macro="" textlink="">
          <xdr:nvSpPr>
            <xdr:cNvPr id="13"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91</xdr:row>
          <xdr:rowOff>47625</xdr:rowOff>
        </xdr:from>
        <xdr:to>
          <xdr:col>13</xdr:col>
          <xdr:colOff>19050</xdr:colOff>
          <xdr:row>91</xdr:row>
          <xdr:rowOff>285750</xdr:rowOff>
        </xdr:to>
        <xdr:sp macro="" textlink="">
          <xdr:nvSpPr>
            <xdr:cNvPr id="14"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91</xdr:row>
          <xdr:rowOff>47625</xdr:rowOff>
        </xdr:from>
        <xdr:to>
          <xdr:col>11</xdr:col>
          <xdr:colOff>28575</xdr:colOff>
          <xdr:row>91</xdr:row>
          <xdr:rowOff>276225</xdr:rowOff>
        </xdr:to>
        <xdr:sp macro="" textlink="">
          <xdr:nvSpPr>
            <xdr:cNvPr id="15"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92</xdr:row>
          <xdr:rowOff>47625</xdr:rowOff>
        </xdr:from>
        <xdr:to>
          <xdr:col>13</xdr:col>
          <xdr:colOff>19050</xdr:colOff>
          <xdr:row>92</xdr:row>
          <xdr:rowOff>285750</xdr:rowOff>
        </xdr:to>
        <xdr:sp macro="" textlink="">
          <xdr:nvSpPr>
            <xdr:cNvPr id="16"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92</xdr:row>
          <xdr:rowOff>47625</xdr:rowOff>
        </xdr:from>
        <xdr:to>
          <xdr:col>11</xdr:col>
          <xdr:colOff>28575</xdr:colOff>
          <xdr:row>92</xdr:row>
          <xdr:rowOff>276225</xdr:rowOff>
        </xdr:to>
        <xdr:sp macro="" textlink="">
          <xdr:nvSpPr>
            <xdr:cNvPr id="17"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116</xdr:row>
          <xdr:rowOff>47625</xdr:rowOff>
        </xdr:from>
        <xdr:to>
          <xdr:col>13</xdr:col>
          <xdr:colOff>19050</xdr:colOff>
          <xdr:row>116</xdr:row>
          <xdr:rowOff>285750</xdr:rowOff>
        </xdr:to>
        <xdr:sp macro="" textlink="">
          <xdr:nvSpPr>
            <xdr:cNvPr id="18"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116</xdr:row>
          <xdr:rowOff>47625</xdr:rowOff>
        </xdr:from>
        <xdr:to>
          <xdr:col>11</xdr:col>
          <xdr:colOff>28575</xdr:colOff>
          <xdr:row>116</xdr:row>
          <xdr:rowOff>276225</xdr:rowOff>
        </xdr:to>
        <xdr:sp macro="" textlink="">
          <xdr:nvSpPr>
            <xdr:cNvPr id="19"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120</xdr:row>
          <xdr:rowOff>123825</xdr:rowOff>
        </xdr:from>
        <xdr:to>
          <xdr:col>13</xdr:col>
          <xdr:colOff>19050</xdr:colOff>
          <xdr:row>120</xdr:row>
          <xdr:rowOff>371475</xdr:rowOff>
        </xdr:to>
        <xdr:sp macro="" textlink="">
          <xdr:nvSpPr>
            <xdr:cNvPr id="20"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120</xdr:row>
          <xdr:rowOff>133350</xdr:rowOff>
        </xdr:from>
        <xdr:to>
          <xdr:col>11</xdr:col>
          <xdr:colOff>28575</xdr:colOff>
          <xdr:row>120</xdr:row>
          <xdr:rowOff>361950</xdr:rowOff>
        </xdr:to>
        <xdr:sp macro="" textlink="">
          <xdr:nvSpPr>
            <xdr:cNvPr id="21"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257175</xdr:colOff>
          <xdr:row>129</xdr:row>
          <xdr:rowOff>123825</xdr:rowOff>
        </xdr:from>
        <xdr:to>
          <xdr:col>11</xdr:col>
          <xdr:colOff>76200</xdr:colOff>
          <xdr:row>132</xdr:row>
          <xdr:rowOff>76200</xdr:rowOff>
        </xdr:to>
        <xdr:sp macro="" textlink="">
          <xdr:nvSpPr>
            <xdr:cNvPr id="22"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542925</xdr:colOff>
          <xdr:row>129</xdr:row>
          <xdr:rowOff>95250</xdr:rowOff>
        </xdr:from>
        <xdr:to>
          <xdr:col>13</xdr:col>
          <xdr:colOff>28575</xdr:colOff>
          <xdr:row>132</xdr:row>
          <xdr:rowOff>95250</xdr:rowOff>
        </xdr:to>
        <xdr:sp macro="" textlink="">
          <xdr:nvSpPr>
            <xdr:cNvPr id="23"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6</xdr:row>
          <xdr:rowOff>295275</xdr:rowOff>
        </xdr:from>
        <xdr:to>
          <xdr:col>3</xdr:col>
          <xdr:colOff>352425</xdr:colOff>
          <xdr:row>8</xdr:row>
          <xdr:rowOff>171450</xdr:rowOff>
        </xdr:to>
        <xdr:sp macro="" textlink="">
          <xdr:nvSpPr>
            <xdr:cNvPr id="24"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6</xdr:row>
          <xdr:rowOff>304800</xdr:rowOff>
        </xdr:from>
        <xdr:to>
          <xdr:col>6</xdr:col>
          <xdr:colOff>371475</xdr:colOff>
          <xdr:row>8</xdr:row>
          <xdr:rowOff>171450</xdr:rowOff>
        </xdr:to>
        <xdr:sp macro="" textlink="">
          <xdr:nvSpPr>
            <xdr:cNvPr id="25"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552450</xdr:colOff>
          <xdr:row>85</xdr:row>
          <xdr:rowOff>47625</xdr:rowOff>
        </xdr:from>
        <xdr:to>
          <xdr:col>13</xdr:col>
          <xdr:colOff>19050</xdr:colOff>
          <xdr:row>85</xdr:row>
          <xdr:rowOff>285750</xdr:rowOff>
        </xdr:to>
        <xdr:sp macro="" textlink="">
          <xdr:nvSpPr>
            <xdr:cNvPr id="26"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323850</xdr:colOff>
          <xdr:row>85</xdr:row>
          <xdr:rowOff>47625</xdr:rowOff>
        </xdr:from>
        <xdr:to>
          <xdr:col>11</xdr:col>
          <xdr:colOff>28575</xdr:colOff>
          <xdr:row>85</xdr:row>
          <xdr:rowOff>276225</xdr:rowOff>
        </xdr:to>
        <xdr:sp macro="" textlink="">
          <xdr:nvSpPr>
            <xdr:cNvPr id="27"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40"/>
  <sheetViews>
    <sheetView tabSelected="1" view="pageBreakPreview" zoomScale="90" zoomScaleNormal="100" zoomScaleSheetLayoutView="90" workbookViewId="0">
      <selection activeCell="L3" sqref="L3"/>
    </sheetView>
  </sheetViews>
  <sheetFormatPr defaultRowHeight="13.5" x14ac:dyDescent="0.15"/>
  <cols>
    <col min="1" max="1" width="2.625" style="1" customWidth="1"/>
    <col min="2" max="2" width="1.625" style="1" customWidth="1"/>
    <col min="3" max="3" width="10.25" style="1" customWidth="1"/>
    <col min="4" max="4" width="8.875" style="1" customWidth="1"/>
    <col min="5" max="5" width="6.625" style="1" customWidth="1"/>
    <col min="6" max="6" width="2.875" style="1" customWidth="1"/>
    <col min="7" max="8" width="8.875" style="1" customWidth="1"/>
    <col min="9" max="9" width="4.75" style="1" customWidth="1"/>
    <col min="10" max="10" width="4.5" style="1" customWidth="1"/>
    <col min="11" max="12" width="8.875" style="1" customWidth="1"/>
    <col min="13" max="13" width="4.75" style="1" customWidth="1"/>
    <col min="14" max="14" width="4.5" style="1" customWidth="1"/>
    <col min="15" max="15" width="2.375" style="1" customWidth="1"/>
    <col min="16" max="16384" width="9" style="1"/>
  </cols>
  <sheetData>
    <row r="1" spans="1:16" ht="18" customHeight="1" x14ac:dyDescent="0.15">
      <c r="A1" s="292"/>
      <c r="B1" s="292"/>
      <c r="C1" s="292"/>
      <c r="D1" s="292"/>
      <c r="E1" s="292"/>
      <c r="F1" s="292"/>
      <c r="G1" s="292"/>
      <c r="H1" s="292"/>
      <c r="I1" s="292"/>
      <c r="J1" s="292"/>
      <c r="K1" s="292"/>
      <c r="L1" s="292"/>
      <c r="M1" s="292"/>
      <c r="N1" s="292"/>
    </row>
    <row r="2" spans="1:16" x14ac:dyDescent="0.15">
      <c r="A2" s="1" t="s">
        <v>156</v>
      </c>
    </row>
    <row r="3" spans="1:16" ht="18.75" customHeight="1" x14ac:dyDescent="0.15"/>
    <row r="4" spans="1:16" ht="17.25" x14ac:dyDescent="0.15">
      <c r="A4" s="240" t="s">
        <v>41</v>
      </c>
      <c r="B4" s="240"/>
      <c r="C4" s="240"/>
      <c r="D4" s="240"/>
      <c r="E4" s="240"/>
      <c r="F4" s="240"/>
      <c r="G4" s="240"/>
      <c r="H4" s="240"/>
      <c r="I4" s="240"/>
      <c r="J4" s="240"/>
      <c r="K4" s="240"/>
      <c r="L4" s="240"/>
      <c r="M4" s="240"/>
      <c r="N4" s="240"/>
    </row>
    <row r="5" spans="1:16" ht="15" customHeight="1" x14ac:dyDescent="0.15">
      <c r="A5" s="2"/>
      <c r="B5" s="2"/>
      <c r="C5" s="2"/>
      <c r="D5" s="2"/>
      <c r="E5" s="2"/>
      <c r="F5" s="2"/>
      <c r="G5" s="2"/>
      <c r="H5" s="2"/>
      <c r="I5" s="2"/>
      <c r="J5" s="2"/>
      <c r="K5" s="2"/>
      <c r="L5" s="2"/>
      <c r="M5" s="2"/>
      <c r="N5" s="2"/>
    </row>
    <row r="6" spans="1:16" ht="17.25" x14ac:dyDescent="0.15">
      <c r="A6" s="3"/>
      <c r="B6" s="3"/>
      <c r="D6" s="4"/>
      <c r="E6" s="4"/>
      <c r="F6" s="4"/>
      <c r="G6" s="4"/>
      <c r="H6" s="4"/>
      <c r="I6" s="5" t="s">
        <v>64</v>
      </c>
      <c r="J6" s="6"/>
      <c r="K6" s="5"/>
      <c r="L6" s="5"/>
      <c r="M6" s="5"/>
      <c r="N6" s="5"/>
    </row>
    <row r="7" spans="1:16" ht="24" customHeight="1" x14ac:dyDescent="0.15">
      <c r="A7" s="3"/>
      <c r="B7" s="3"/>
      <c r="C7" s="3"/>
      <c r="D7" s="3"/>
      <c r="E7" s="3"/>
      <c r="F7" s="3"/>
      <c r="G7" s="3"/>
      <c r="H7" s="3"/>
      <c r="I7" s="3"/>
      <c r="J7" s="3"/>
      <c r="K7" s="3"/>
      <c r="L7" s="3"/>
      <c r="M7" s="3"/>
      <c r="N7" s="3"/>
    </row>
    <row r="8" spans="1:16" ht="14.25" customHeight="1" x14ac:dyDescent="0.15">
      <c r="A8" s="3"/>
      <c r="B8" s="247" t="s">
        <v>40</v>
      </c>
      <c r="C8" s="248"/>
      <c r="D8" s="301" t="s">
        <v>154</v>
      </c>
      <c r="E8" s="302"/>
      <c r="F8" s="62"/>
      <c r="G8" s="305" t="s">
        <v>155</v>
      </c>
      <c r="H8" s="306"/>
      <c r="I8" s="3"/>
      <c r="J8" s="3"/>
      <c r="K8" s="3"/>
      <c r="L8" s="3"/>
      <c r="M8" s="3"/>
      <c r="N8" s="3"/>
      <c r="P8" s="1" t="s">
        <v>153</v>
      </c>
    </row>
    <row r="9" spans="1:16" ht="14.25" customHeight="1" x14ac:dyDescent="0.15">
      <c r="A9" s="3"/>
      <c r="B9" s="249"/>
      <c r="C9" s="250"/>
      <c r="D9" s="303"/>
      <c r="E9" s="304"/>
      <c r="F9" s="63"/>
      <c r="G9" s="304"/>
      <c r="H9" s="307"/>
      <c r="I9" s="3"/>
      <c r="J9" s="3"/>
      <c r="K9" s="3"/>
      <c r="L9" s="3"/>
      <c r="M9" s="3"/>
      <c r="N9" s="3"/>
    </row>
    <row r="10" spans="1:16" ht="17.25" x14ac:dyDescent="0.15">
      <c r="A10" s="3"/>
      <c r="B10" s="3"/>
      <c r="C10" s="297" t="s">
        <v>80</v>
      </c>
      <c r="D10" s="297"/>
      <c r="E10" s="297"/>
      <c r="F10" s="297"/>
      <c r="G10" s="297"/>
      <c r="H10" s="297"/>
      <c r="I10" s="297"/>
      <c r="J10" s="297"/>
      <c r="K10" s="297"/>
      <c r="L10" s="297"/>
      <c r="M10" s="297"/>
      <c r="N10" s="297"/>
      <c r="O10" s="297"/>
      <c r="P10" s="1" t="s">
        <v>153</v>
      </c>
    </row>
    <row r="11" spans="1:16" ht="17.25" customHeight="1" x14ac:dyDescent="0.15">
      <c r="A11" s="3"/>
      <c r="B11" s="3"/>
      <c r="C11" s="251" t="s">
        <v>57</v>
      </c>
      <c r="D11" s="251"/>
      <c r="E11" s="251"/>
      <c r="F11" s="251"/>
      <c r="G11" s="251"/>
      <c r="H11" s="251"/>
      <c r="I11" s="251"/>
      <c r="J11" s="251"/>
      <c r="K11" s="251"/>
      <c r="L11" s="251"/>
      <c r="M11" s="251"/>
      <c r="N11" s="251"/>
      <c r="O11" s="251"/>
    </row>
    <row r="12" spans="1:16" ht="14.25" customHeight="1" x14ac:dyDescent="0.15"/>
    <row r="13" spans="1:16" x14ac:dyDescent="0.15">
      <c r="A13" s="7" t="s">
        <v>70</v>
      </c>
      <c r="B13" s="7"/>
      <c r="D13" s="7"/>
      <c r="E13" s="7"/>
    </row>
    <row r="14" spans="1:16" ht="4.5" customHeight="1" x14ac:dyDescent="0.15">
      <c r="A14" s="7"/>
      <c r="B14" s="7"/>
      <c r="D14" s="7"/>
      <c r="E14" s="7"/>
    </row>
    <row r="15" spans="1:16" ht="15.75" customHeight="1" x14ac:dyDescent="0.15">
      <c r="B15" s="200" t="s">
        <v>22</v>
      </c>
      <c r="C15" s="202"/>
      <c r="D15" s="206"/>
      <c r="E15" s="241"/>
      <c r="F15" s="241"/>
      <c r="G15" s="204"/>
      <c r="H15" s="206" t="s">
        <v>23</v>
      </c>
      <c r="I15" s="204"/>
      <c r="J15" s="206" t="s">
        <v>65</v>
      </c>
      <c r="K15" s="241"/>
      <c r="L15" s="241"/>
      <c r="M15" s="241"/>
      <c r="N15" s="204"/>
    </row>
    <row r="16" spans="1:16" ht="15.75" customHeight="1" x14ac:dyDescent="0.15">
      <c r="B16" s="230"/>
      <c r="C16" s="232"/>
      <c r="D16" s="207"/>
      <c r="E16" s="212"/>
      <c r="F16" s="212"/>
      <c r="G16" s="205"/>
      <c r="H16" s="207"/>
      <c r="I16" s="205"/>
      <c r="J16" s="207"/>
      <c r="K16" s="212"/>
      <c r="L16" s="212"/>
      <c r="M16" s="212"/>
      <c r="N16" s="205"/>
    </row>
    <row r="17" spans="1:19" ht="15.75" customHeight="1" x14ac:dyDescent="0.15">
      <c r="B17" s="200" t="s">
        <v>22</v>
      </c>
      <c r="C17" s="202"/>
      <c r="D17" s="206"/>
      <c r="E17" s="241"/>
      <c r="F17" s="241"/>
      <c r="G17" s="204"/>
      <c r="H17" s="206" t="s">
        <v>23</v>
      </c>
      <c r="I17" s="204"/>
      <c r="J17" s="206" t="s">
        <v>65</v>
      </c>
      <c r="K17" s="241"/>
      <c r="L17" s="241"/>
      <c r="M17" s="241"/>
      <c r="N17" s="204"/>
    </row>
    <row r="18" spans="1:19" ht="15.75" customHeight="1" x14ac:dyDescent="0.15">
      <c r="B18" s="230"/>
      <c r="C18" s="232"/>
      <c r="D18" s="207"/>
      <c r="E18" s="212"/>
      <c r="F18" s="212"/>
      <c r="G18" s="205"/>
      <c r="H18" s="207"/>
      <c r="I18" s="205"/>
      <c r="J18" s="207"/>
      <c r="K18" s="212"/>
      <c r="L18" s="212"/>
      <c r="M18" s="212"/>
      <c r="N18" s="205"/>
    </row>
    <row r="19" spans="1:19" ht="3.75" customHeight="1" x14ac:dyDescent="0.15"/>
    <row r="20" spans="1:19" ht="11.25" customHeight="1" x14ac:dyDescent="0.15">
      <c r="C20" s="8" t="s">
        <v>66</v>
      </c>
    </row>
    <row r="21" spans="1:19" ht="12" customHeight="1" x14ac:dyDescent="0.15"/>
    <row r="22" spans="1:19" x14ac:dyDescent="0.15">
      <c r="A22" s="9" t="s">
        <v>71</v>
      </c>
      <c r="B22" s="9"/>
      <c r="C22" s="9"/>
      <c r="D22" s="9"/>
      <c r="E22" s="9"/>
      <c r="F22" s="9"/>
      <c r="G22" s="9"/>
    </row>
    <row r="23" spans="1:19" ht="5.0999999999999996" customHeight="1" x14ac:dyDescent="0.15">
      <c r="C23" s="7"/>
      <c r="D23" s="7"/>
      <c r="E23" s="7"/>
      <c r="S23" s="10"/>
    </row>
    <row r="24" spans="1:19" ht="24.95" customHeight="1" x14ac:dyDescent="0.15">
      <c r="B24" s="200" t="s">
        <v>43</v>
      </c>
      <c r="C24" s="202"/>
      <c r="D24" s="206"/>
      <c r="E24" s="204" t="s">
        <v>10</v>
      </c>
      <c r="F24" s="253" t="s">
        <v>21</v>
      </c>
      <c r="G24" s="235" t="s">
        <v>12</v>
      </c>
      <c r="H24" s="11" t="s">
        <v>17</v>
      </c>
      <c r="I24" s="12"/>
      <c r="J24" s="13" t="s">
        <v>10</v>
      </c>
      <c r="K24" s="235" t="s">
        <v>11</v>
      </c>
      <c r="L24" s="11" t="s">
        <v>17</v>
      </c>
      <c r="M24" s="12"/>
      <c r="N24" s="14" t="s">
        <v>10</v>
      </c>
      <c r="R24" s="10"/>
    </row>
    <row r="25" spans="1:19" ht="24.95" customHeight="1" x14ac:dyDescent="0.15">
      <c r="B25" s="230"/>
      <c r="C25" s="232"/>
      <c r="D25" s="207"/>
      <c r="E25" s="205"/>
      <c r="F25" s="254"/>
      <c r="G25" s="236"/>
      <c r="H25" s="6" t="s">
        <v>18</v>
      </c>
      <c r="I25" s="12"/>
      <c r="J25" s="13" t="s">
        <v>10</v>
      </c>
      <c r="K25" s="236"/>
      <c r="L25" s="6" t="s">
        <v>18</v>
      </c>
      <c r="M25" s="12"/>
      <c r="N25" s="14" t="s">
        <v>10</v>
      </c>
      <c r="R25" s="10"/>
    </row>
    <row r="26" spans="1:19" ht="3.75" customHeight="1" x14ac:dyDescent="0.15">
      <c r="R26" s="10"/>
    </row>
    <row r="27" spans="1:19" ht="13.5" customHeight="1" x14ac:dyDescent="0.15">
      <c r="C27" s="251" t="s">
        <v>67</v>
      </c>
      <c r="D27" s="251"/>
      <c r="E27" s="251"/>
      <c r="F27" s="251"/>
      <c r="G27" s="251"/>
      <c r="H27" s="251"/>
      <c r="I27" s="251"/>
      <c r="J27" s="251"/>
      <c r="K27" s="251"/>
      <c r="L27" s="251"/>
      <c r="M27" s="251"/>
      <c r="N27" s="251"/>
      <c r="R27" s="10"/>
    </row>
    <row r="28" spans="1:19" ht="10.5" customHeight="1" x14ac:dyDescent="0.15">
      <c r="C28" s="251"/>
      <c r="D28" s="251"/>
      <c r="E28" s="251"/>
      <c r="F28" s="251"/>
      <c r="G28" s="251"/>
      <c r="H28" s="251"/>
      <c r="I28" s="251"/>
      <c r="J28" s="251"/>
      <c r="K28" s="251"/>
      <c r="L28" s="251"/>
      <c r="M28" s="251"/>
      <c r="N28" s="251"/>
      <c r="P28" s="10"/>
    </row>
    <row r="29" spans="1:19" ht="10.5" customHeight="1" x14ac:dyDescent="0.15">
      <c r="P29" s="10"/>
    </row>
    <row r="30" spans="1:19" s="7" customFormat="1" ht="13.5" customHeight="1" x14ac:dyDescent="0.15">
      <c r="A30" s="255" t="s">
        <v>72</v>
      </c>
      <c r="B30" s="255"/>
      <c r="C30" s="255"/>
      <c r="D30" s="255"/>
      <c r="E30" s="255"/>
      <c r="F30" s="255"/>
      <c r="G30" s="255"/>
      <c r="H30" s="255"/>
      <c r="I30" s="255"/>
      <c r="J30" s="255"/>
      <c r="K30" s="255"/>
      <c r="L30" s="255"/>
      <c r="M30" s="255"/>
      <c r="N30" s="255"/>
    </row>
    <row r="31" spans="1:19" ht="4.5" customHeight="1" x14ac:dyDescent="0.15"/>
    <row r="32" spans="1:19" ht="17.25" customHeight="1" x14ac:dyDescent="0.15">
      <c r="B32" s="256" t="s">
        <v>37</v>
      </c>
      <c r="C32" s="257"/>
      <c r="D32" s="257"/>
      <c r="E32" s="257"/>
      <c r="F32" s="257"/>
      <c r="G32" s="257"/>
      <c r="H32" s="257"/>
      <c r="I32" s="257"/>
      <c r="J32" s="258"/>
      <c r="K32" s="200"/>
      <c r="L32" s="201"/>
      <c r="M32" s="201"/>
      <c r="N32" s="202"/>
    </row>
    <row r="33" spans="1:18" ht="20.100000000000001" customHeight="1" x14ac:dyDescent="0.15">
      <c r="B33" s="259"/>
      <c r="C33" s="203"/>
      <c r="D33" s="203"/>
      <c r="E33" s="203"/>
      <c r="F33" s="203"/>
      <c r="G33" s="203"/>
      <c r="H33" s="203"/>
      <c r="I33" s="203"/>
      <c r="J33" s="260"/>
      <c r="K33" s="220" t="s">
        <v>81</v>
      </c>
      <c r="L33" s="221"/>
      <c r="M33" s="221"/>
      <c r="N33" s="222"/>
      <c r="Q33" s="10"/>
    </row>
    <row r="34" spans="1:18" ht="14.25" customHeight="1" x14ac:dyDescent="0.15">
      <c r="B34" s="261"/>
      <c r="C34" s="262"/>
      <c r="D34" s="262"/>
      <c r="E34" s="262"/>
      <c r="F34" s="262"/>
      <c r="G34" s="262"/>
      <c r="H34" s="262"/>
      <c r="I34" s="262"/>
      <c r="J34" s="263"/>
      <c r="K34" s="298"/>
      <c r="L34" s="299"/>
      <c r="M34" s="299"/>
      <c r="N34" s="300"/>
      <c r="Q34" s="10"/>
    </row>
    <row r="35" spans="1:18" ht="24.95" customHeight="1" x14ac:dyDescent="0.15">
      <c r="B35" s="200" t="s">
        <v>44</v>
      </c>
      <c r="C35" s="202"/>
      <c r="D35" s="242" t="s">
        <v>31</v>
      </c>
      <c r="E35" s="243"/>
      <c r="F35" s="244" t="s">
        <v>32</v>
      </c>
      <c r="G35" s="245"/>
      <c r="H35" s="245"/>
      <c r="I35" s="245"/>
      <c r="J35" s="245"/>
      <c r="K35" s="245"/>
      <c r="L35" s="245"/>
      <c r="M35" s="245"/>
      <c r="N35" s="246"/>
      <c r="Q35" s="10"/>
      <c r="R35" s="10"/>
    </row>
    <row r="36" spans="1:18" ht="24.95" customHeight="1" x14ac:dyDescent="0.15">
      <c r="B36" s="220"/>
      <c r="C36" s="222"/>
      <c r="D36" s="193" t="s">
        <v>31</v>
      </c>
      <c r="E36" s="194"/>
      <c r="F36" s="213" t="s">
        <v>32</v>
      </c>
      <c r="G36" s="214"/>
      <c r="H36" s="214"/>
      <c r="I36" s="214"/>
      <c r="J36" s="214"/>
      <c r="K36" s="214"/>
      <c r="L36" s="214"/>
      <c r="M36" s="214"/>
      <c r="N36" s="215"/>
      <c r="Q36" s="10"/>
    </row>
    <row r="37" spans="1:18" ht="24.95" customHeight="1" x14ac:dyDescent="0.15">
      <c r="B37" s="220"/>
      <c r="C37" s="222"/>
      <c r="D37" s="193" t="s">
        <v>31</v>
      </c>
      <c r="E37" s="194"/>
      <c r="F37" s="213" t="s">
        <v>32</v>
      </c>
      <c r="G37" s="214"/>
      <c r="H37" s="214"/>
      <c r="I37" s="214"/>
      <c r="J37" s="214"/>
      <c r="K37" s="214"/>
      <c r="L37" s="214"/>
      <c r="M37" s="214"/>
      <c r="N37" s="215"/>
      <c r="Q37" s="10"/>
    </row>
    <row r="38" spans="1:18" s="22" customFormat="1" ht="24.95" customHeight="1" x14ac:dyDescent="0.15">
      <c r="B38" s="230"/>
      <c r="C38" s="232"/>
      <c r="D38" s="223" t="s">
        <v>31</v>
      </c>
      <c r="E38" s="224"/>
      <c r="F38" s="225" t="s">
        <v>32</v>
      </c>
      <c r="G38" s="226"/>
      <c r="H38" s="226"/>
      <c r="I38" s="226"/>
      <c r="J38" s="226"/>
      <c r="K38" s="226"/>
      <c r="L38" s="226"/>
      <c r="M38" s="226"/>
      <c r="N38" s="227"/>
    </row>
    <row r="39" spans="1:18" ht="3.75" customHeight="1" x14ac:dyDescent="0.15"/>
    <row r="40" spans="1:18" s="22" customFormat="1" ht="12.75" customHeight="1" x14ac:dyDescent="0.15">
      <c r="C40" s="195" t="s">
        <v>49</v>
      </c>
      <c r="D40" s="195"/>
      <c r="E40" s="195"/>
      <c r="F40" s="195"/>
      <c r="G40" s="195"/>
      <c r="H40" s="195"/>
      <c r="I40" s="195"/>
      <c r="J40" s="195"/>
      <c r="K40" s="195"/>
      <c r="L40" s="195"/>
      <c r="M40" s="195"/>
      <c r="N40" s="195"/>
    </row>
    <row r="41" spans="1:18" s="22" customFormat="1" ht="12.75" customHeight="1" x14ac:dyDescent="0.15">
      <c r="C41" s="23"/>
      <c r="D41" s="23"/>
      <c r="E41" s="23"/>
      <c r="F41" s="23"/>
      <c r="G41" s="23"/>
      <c r="H41" s="23"/>
      <c r="I41" s="23"/>
      <c r="J41" s="23"/>
      <c r="K41" s="24"/>
      <c r="L41" s="24"/>
      <c r="M41" s="24"/>
      <c r="N41" s="24"/>
    </row>
    <row r="42" spans="1:18" s="7" customFormat="1" x14ac:dyDescent="0.15">
      <c r="A42" s="196" t="s">
        <v>79</v>
      </c>
      <c r="B42" s="196"/>
      <c r="C42" s="196"/>
      <c r="D42" s="196"/>
      <c r="E42" s="196"/>
      <c r="F42" s="196"/>
      <c r="G42" s="196"/>
      <c r="H42" s="196"/>
      <c r="I42" s="196"/>
      <c r="J42" s="196"/>
      <c r="K42" s="196"/>
      <c r="L42" s="196"/>
      <c r="M42" s="196"/>
      <c r="N42" s="196"/>
      <c r="P42" s="25"/>
    </row>
    <row r="43" spans="1:18" ht="4.5" customHeight="1" x14ac:dyDescent="0.15"/>
    <row r="44" spans="1:18" ht="20.100000000000001" customHeight="1" x14ac:dyDescent="0.15">
      <c r="B44" s="308" t="s">
        <v>38</v>
      </c>
      <c r="C44" s="308"/>
      <c r="D44" s="308"/>
      <c r="E44" s="308"/>
      <c r="F44" s="308"/>
      <c r="G44" s="308"/>
      <c r="H44" s="308"/>
      <c r="I44" s="308"/>
      <c r="J44" s="308"/>
      <c r="K44" s="200" t="s">
        <v>83</v>
      </c>
      <c r="L44" s="201"/>
      <c r="M44" s="201"/>
      <c r="N44" s="202"/>
    </row>
    <row r="45" spans="1:18" ht="20.100000000000001" customHeight="1" x14ac:dyDescent="0.15">
      <c r="B45" s="308"/>
      <c r="C45" s="308"/>
      <c r="D45" s="308"/>
      <c r="E45" s="308"/>
      <c r="F45" s="308"/>
      <c r="G45" s="308"/>
      <c r="H45" s="308"/>
      <c r="I45" s="308"/>
      <c r="J45" s="308"/>
      <c r="K45" s="230"/>
      <c r="L45" s="231"/>
      <c r="M45" s="231"/>
      <c r="N45" s="232"/>
    </row>
    <row r="46" spans="1:18" ht="15.75" customHeight="1" x14ac:dyDescent="0.15">
      <c r="B46" s="209" t="s">
        <v>25</v>
      </c>
      <c r="C46" s="210"/>
      <c r="D46" s="211"/>
      <c r="E46" s="186"/>
      <c r="F46" s="187"/>
      <c r="G46" s="187"/>
      <c r="H46" s="187"/>
      <c r="I46" s="187"/>
      <c r="J46" s="187"/>
      <c r="K46" s="188"/>
      <c r="L46" s="188"/>
      <c r="M46" s="188"/>
      <c r="N46" s="189"/>
    </row>
    <row r="47" spans="1:18" ht="20.100000000000001" customHeight="1" x14ac:dyDescent="0.15">
      <c r="B47" s="207"/>
      <c r="C47" s="212"/>
      <c r="D47" s="205"/>
      <c r="E47" s="190"/>
      <c r="F47" s="191"/>
      <c r="G47" s="191"/>
      <c r="H47" s="191"/>
      <c r="I47" s="191"/>
      <c r="J47" s="191"/>
      <c r="K47" s="191"/>
      <c r="L47" s="191"/>
      <c r="M47" s="191"/>
      <c r="N47" s="192"/>
    </row>
    <row r="48" spans="1:18" ht="3.75" customHeight="1" x14ac:dyDescent="0.15"/>
    <row r="49" spans="1:18" ht="13.5" customHeight="1" x14ac:dyDescent="0.15">
      <c r="C49" s="195" t="s">
        <v>50</v>
      </c>
      <c r="D49" s="195"/>
      <c r="E49" s="195"/>
      <c r="F49" s="195"/>
      <c r="G49" s="195"/>
      <c r="H49" s="195"/>
      <c r="I49" s="195"/>
      <c r="J49" s="195"/>
      <c r="K49" s="195"/>
      <c r="L49" s="195"/>
      <c r="M49" s="195"/>
      <c r="N49" s="195"/>
    </row>
    <row r="50" spans="1:18" ht="9.75" customHeight="1" x14ac:dyDescent="0.15">
      <c r="C50" s="20"/>
      <c r="D50" s="20"/>
      <c r="E50" s="20"/>
      <c r="F50" s="20"/>
      <c r="G50" s="20"/>
      <c r="H50" s="20"/>
      <c r="I50" s="20"/>
      <c r="J50" s="20"/>
      <c r="K50" s="20"/>
      <c r="L50" s="20"/>
      <c r="M50" s="20"/>
      <c r="N50" s="20"/>
    </row>
    <row r="51" spans="1:18" ht="20.100000000000001" customHeight="1" x14ac:dyDescent="0.15">
      <c r="A51" s="196" t="s">
        <v>46</v>
      </c>
      <c r="B51" s="196"/>
      <c r="C51" s="196"/>
      <c r="D51" s="196"/>
      <c r="E51" s="196"/>
      <c r="F51" s="196"/>
      <c r="G51" s="196"/>
      <c r="H51" s="196"/>
      <c r="I51" s="196"/>
      <c r="J51" s="196"/>
      <c r="K51" s="196"/>
      <c r="L51" s="196"/>
      <c r="M51" s="196"/>
      <c r="N51" s="196"/>
    </row>
    <row r="52" spans="1:18" s="28" customFormat="1" ht="15" customHeight="1" x14ac:dyDescent="0.15">
      <c r="C52" s="29" t="s">
        <v>74</v>
      </c>
    </row>
    <row r="53" spans="1:18" ht="5.0999999999999996" customHeight="1" x14ac:dyDescent="0.15"/>
    <row r="54" spans="1:18" s="30" customFormat="1" ht="39.950000000000003" customHeight="1" x14ac:dyDescent="0.15">
      <c r="B54" s="252"/>
      <c r="C54" s="252"/>
      <c r="D54" s="31" t="s">
        <v>14</v>
      </c>
      <c r="E54" s="158" t="s">
        <v>0</v>
      </c>
      <c r="F54" s="229"/>
      <c r="G54" s="32" t="s">
        <v>1</v>
      </c>
      <c r="H54" s="32" t="s">
        <v>2</v>
      </c>
      <c r="I54" s="228" t="s">
        <v>3</v>
      </c>
      <c r="J54" s="229"/>
      <c r="K54" s="32" t="s">
        <v>4</v>
      </c>
      <c r="L54" s="270" t="s">
        <v>5</v>
      </c>
      <c r="M54" s="271"/>
      <c r="N54" s="26"/>
    </row>
    <row r="55" spans="1:18" ht="24.95" customHeight="1" x14ac:dyDescent="0.15">
      <c r="B55" s="252" t="s">
        <v>24</v>
      </c>
      <c r="C55" s="252"/>
      <c r="D55" s="33" t="s">
        <v>10</v>
      </c>
      <c r="E55" s="267" t="s">
        <v>10</v>
      </c>
      <c r="F55" s="268"/>
      <c r="G55" s="34" t="s">
        <v>10</v>
      </c>
      <c r="H55" s="34" t="s">
        <v>10</v>
      </c>
      <c r="I55" s="269" t="s">
        <v>10</v>
      </c>
      <c r="J55" s="268"/>
      <c r="K55" s="34" t="s">
        <v>10</v>
      </c>
      <c r="L55" s="233" t="s">
        <v>35</v>
      </c>
      <c r="M55" s="234"/>
      <c r="N55" s="35"/>
      <c r="Q55" s="10"/>
      <c r="R55" s="10"/>
    </row>
    <row r="56" spans="1:18" ht="3.75" customHeight="1" x14ac:dyDescent="0.15">
      <c r="Q56" s="10"/>
      <c r="R56" s="10"/>
    </row>
    <row r="57" spans="1:18" ht="27.75" customHeight="1" x14ac:dyDescent="0.15">
      <c r="C57" s="251" t="s">
        <v>47</v>
      </c>
      <c r="D57" s="251"/>
      <c r="E57" s="251"/>
      <c r="F57" s="251"/>
      <c r="G57" s="251"/>
      <c r="H57" s="251"/>
      <c r="I57" s="251"/>
      <c r="J57" s="251"/>
      <c r="K57" s="251"/>
      <c r="L57" s="251"/>
      <c r="M57" s="251"/>
      <c r="N57" s="251"/>
      <c r="Q57" s="10"/>
      <c r="R57" s="10"/>
    </row>
    <row r="58" spans="1:18" ht="18.75" customHeight="1" x14ac:dyDescent="0.15">
      <c r="B58" s="27"/>
      <c r="C58" s="27"/>
      <c r="D58" s="27"/>
      <c r="E58" s="36"/>
      <c r="F58" s="36"/>
      <c r="G58" s="18"/>
      <c r="H58" s="27"/>
      <c r="I58" s="36"/>
      <c r="J58" s="36"/>
      <c r="K58" s="18"/>
      <c r="L58" s="27"/>
      <c r="M58" s="36"/>
      <c r="N58" s="36"/>
    </row>
    <row r="59" spans="1:18" s="7" customFormat="1" x14ac:dyDescent="0.15">
      <c r="A59" s="196" t="s">
        <v>73</v>
      </c>
      <c r="B59" s="196"/>
      <c r="C59" s="196"/>
      <c r="D59" s="196"/>
      <c r="E59" s="196"/>
      <c r="F59" s="196"/>
      <c r="G59" s="196"/>
      <c r="H59" s="196"/>
      <c r="I59" s="196"/>
      <c r="J59" s="196"/>
      <c r="K59" s="196"/>
      <c r="L59" s="196"/>
      <c r="M59" s="196"/>
      <c r="N59" s="196"/>
      <c r="Q59" s="25"/>
      <c r="R59" s="25"/>
    </row>
    <row r="60" spans="1:18" ht="37.5" customHeight="1" x14ac:dyDescent="0.15">
      <c r="B60" s="237" t="s">
        <v>39</v>
      </c>
      <c r="C60" s="238"/>
      <c r="D60" s="238"/>
      <c r="E60" s="238"/>
      <c r="F60" s="238"/>
      <c r="G60" s="238"/>
      <c r="H60" s="238"/>
      <c r="I60" s="238"/>
      <c r="J60" s="239"/>
      <c r="K60" s="200" t="s">
        <v>82</v>
      </c>
      <c r="L60" s="201"/>
      <c r="M60" s="201"/>
      <c r="N60" s="202"/>
      <c r="Q60" s="10"/>
      <c r="R60" s="10"/>
    </row>
    <row r="61" spans="1:18" ht="7.5" customHeight="1" x14ac:dyDescent="0.15">
      <c r="A61" s="10"/>
      <c r="B61" s="10"/>
      <c r="C61" s="17"/>
      <c r="D61" s="17"/>
      <c r="E61" s="17"/>
      <c r="F61" s="17"/>
      <c r="G61" s="17"/>
      <c r="H61" s="17"/>
      <c r="I61" s="17"/>
      <c r="J61" s="17"/>
      <c r="K61" s="16"/>
      <c r="L61" s="16"/>
      <c r="M61" s="16"/>
      <c r="N61" s="16"/>
      <c r="Q61" s="10"/>
      <c r="R61" s="10"/>
    </row>
    <row r="62" spans="1:18" ht="20.100000000000001" customHeight="1" x14ac:dyDescent="0.15">
      <c r="C62" s="203" t="s">
        <v>33</v>
      </c>
      <c r="D62" s="203"/>
      <c r="E62" s="203"/>
      <c r="F62" s="203"/>
      <c r="G62" s="203"/>
      <c r="H62" s="203"/>
      <c r="I62" s="203"/>
      <c r="J62" s="203"/>
      <c r="K62" s="203"/>
      <c r="L62" s="203"/>
      <c r="M62" s="203"/>
      <c r="N62" s="203"/>
      <c r="Q62" s="10"/>
      <c r="R62" s="10"/>
    </row>
    <row r="63" spans="1:18" ht="19.5" customHeight="1" x14ac:dyDescent="0.15">
      <c r="B63" s="252" t="s">
        <v>26</v>
      </c>
      <c r="C63" s="252"/>
      <c r="D63" s="281"/>
      <c r="E63" s="157" t="s">
        <v>27</v>
      </c>
      <c r="F63" s="158"/>
      <c r="G63" s="159"/>
      <c r="H63" s="37" t="s">
        <v>28</v>
      </c>
      <c r="I63" s="165" t="s">
        <v>29</v>
      </c>
      <c r="J63" s="166"/>
      <c r="K63" s="264"/>
      <c r="L63" s="165" t="s">
        <v>30</v>
      </c>
      <c r="M63" s="166"/>
      <c r="N63" s="167"/>
      <c r="Q63" s="10"/>
      <c r="R63" s="10"/>
    </row>
    <row r="64" spans="1:18" ht="17.25" customHeight="1" x14ac:dyDescent="0.15">
      <c r="B64" s="168"/>
      <c r="C64" s="168"/>
      <c r="D64" s="169"/>
      <c r="E64" s="182"/>
      <c r="F64" s="182"/>
      <c r="G64" s="176"/>
      <c r="H64" s="40"/>
      <c r="I64" s="175"/>
      <c r="J64" s="288"/>
      <c r="K64" s="291"/>
      <c r="L64" s="287"/>
      <c r="M64" s="288"/>
      <c r="N64" s="289"/>
      <c r="Q64" s="10"/>
      <c r="R64" s="10"/>
    </row>
    <row r="65" spans="1:17" ht="17.25" customHeight="1" x14ac:dyDescent="0.15">
      <c r="B65" s="170"/>
      <c r="C65" s="170"/>
      <c r="D65" s="171"/>
      <c r="E65" s="177"/>
      <c r="F65" s="184"/>
      <c r="G65" s="178"/>
      <c r="H65" s="41"/>
      <c r="I65" s="177"/>
      <c r="J65" s="161"/>
      <c r="K65" s="280"/>
      <c r="L65" s="160"/>
      <c r="M65" s="161"/>
      <c r="N65" s="162"/>
      <c r="Q65" s="10"/>
    </row>
    <row r="66" spans="1:17" ht="17.25" customHeight="1" x14ac:dyDescent="0.15">
      <c r="B66" s="163"/>
      <c r="C66" s="163"/>
      <c r="D66" s="164"/>
      <c r="E66" s="177"/>
      <c r="F66" s="184"/>
      <c r="G66" s="178"/>
      <c r="H66" s="41"/>
      <c r="I66" s="177"/>
      <c r="J66" s="161"/>
      <c r="K66" s="280"/>
      <c r="L66" s="160"/>
      <c r="M66" s="161"/>
      <c r="N66" s="162"/>
      <c r="Q66" s="10"/>
    </row>
    <row r="67" spans="1:17" ht="17.25" customHeight="1" x14ac:dyDescent="0.15">
      <c r="B67" s="290"/>
      <c r="C67" s="290"/>
      <c r="D67" s="209"/>
      <c r="E67" s="177"/>
      <c r="F67" s="184"/>
      <c r="G67" s="178"/>
      <c r="H67" s="41"/>
      <c r="I67" s="177"/>
      <c r="J67" s="161"/>
      <c r="K67" s="280"/>
      <c r="L67" s="160"/>
      <c r="M67" s="161"/>
      <c r="N67" s="162"/>
      <c r="Q67" s="10"/>
    </row>
    <row r="68" spans="1:17" ht="17.25" customHeight="1" x14ac:dyDescent="0.15">
      <c r="B68" s="208"/>
      <c r="C68" s="208"/>
      <c r="D68" s="180"/>
      <c r="E68" s="172"/>
      <c r="F68" s="173"/>
      <c r="G68" s="179"/>
      <c r="H68" s="42"/>
      <c r="I68" s="172"/>
      <c r="J68" s="273"/>
      <c r="K68" s="274"/>
      <c r="L68" s="278"/>
      <c r="M68" s="273"/>
      <c r="N68" s="279"/>
      <c r="Q68" s="10"/>
    </row>
    <row r="69" spans="1:17" ht="12.75" customHeight="1" x14ac:dyDescent="0.15">
      <c r="C69" s="195" t="s">
        <v>51</v>
      </c>
      <c r="D69" s="195"/>
      <c r="E69" s="195"/>
      <c r="F69" s="195"/>
      <c r="G69" s="195"/>
      <c r="H69" s="195"/>
      <c r="I69" s="195"/>
      <c r="J69" s="195"/>
      <c r="K69" s="195"/>
      <c r="L69" s="195"/>
      <c r="M69" s="195"/>
      <c r="N69" s="195"/>
    </row>
    <row r="70" spans="1:17" ht="12.75" customHeight="1" x14ac:dyDescent="0.15">
      <c r="C70" s="23"/>
      <c r="D70" s="23"/>
      <c r="E70" s="23"/>
      <c r="F70" s="23"/>
      <c r="G70" s="23"/>
      <c r="H70" s="23"/>
      <c r="I70" s="23"/>
      <c r="J70" s="23"/>
      <c r="K70" s="20"/>
      <c r="L70" s="20"/>
      <c r="M70" s="23"/>
      <c r="N70" s="23"/>
    </row>
    <row r="71" spans="1:17" s="7" customFormat="1" ht="19.5" customHeight="1" x14ac:dyDescent="0.15">
      <c r="A71" s="9" t="s">
        <v>53</v>
      </c>
      <c r="B71" s="9"/>
      <c r="C71" s="9"/>
      <c r="D71" s="9"/>
      <c r="E71" s="9"/>
      <c r="F71" s="9"/>
      <c r="G71" s="9"/>
    </row>
    <row r="72" spans="1:17" s="28" customFormat="1" ht="15" customHeight="1" x14ac:dyDescent="0.15">
      <c r="C72" s="29" t="s">
        <v>75</v>
      </c>
    </row>
    <row r="73" spans="1:17" ht="5.0999999999999996" customHeight="1" x14ac:dyDescent="0.15"/>
    <row r="74" spans="1:17" ht="20.100000000000001" customHeight="1" x14ac:dyDescent="0.15">
      <c r="B74" s="43"/>
      <c r="C74" s="257" t="s">
        <v>48</v>
      </c>
      <c r="D74" s="257"/>
      <c r="E74" s="257"/>
      <c r="F74" s="257"/>
      <c r="G74" s="257"/>
      <c r="H74" s="257"/>
      <c r="I74" s="257"/>
      <c r="J74" s="258"/>
      <c r="K74" s="200"/>
      <c r="L74" s="201"/>
      <c r="M74" s="201"/>
      <c r="N74" s="202"/>
      <c r="P74" s="10"/>
      <c r="Q74" s="10"/>
    </row>
    <row r="75" spans="1:17" ht="22.5" customHeight="1" x14ac:dyDescent="0.15">
      <c r="B75" s="35"/>
      <c r="C75" s="203"/>
      <c r="D75" s="203"/>
      <c r="E75" s="203"/>
      <c r="F75" s="203"/>
      <c r="G75" s="203"/>
      <c r="H75" s="203"/>
      <c r="I75" s="203"/>
      <c r="J75" s="260"/>
      <c r="K75" s="282" t="s">
        <v>42</v>
      </c>
      <c r="L75" s="272"/>
      <c r="M75" s="272"/>
      <c r="N75" s="283"/>
    </row>
    <row r="76" spans="1:17" ht="20.100000000000001" customHeight="1" x14ac:dyDescent="0.15">
      <c r="B76" s="35"/>
      <c r="C76" s="216" t="s">
        <v>69</v>
      </c>
      <c r="D76" s="216"/>
      <c r="E76" s="216"/>
      <c r="F76" s="216"/>
      <c r="G76" s="216"/>
      <c r="H76" s="216"/>
      <c r="I76" s="216"/>
      <c r="J76" s="217"/>
      <c r="K76" s="220"/>
      <c r="L76" s="221"/>
      <c r="M76" s="221"/>
      <c r="N76" s="222"/>
    </row>
    <row r="77" spans="1:17" ht="35.25" customHeight="1" x14ac:dyDescent="0.15">
      <c r="B77" s="45"/>
      <c r="C77" s="218"/>
      <c r="D77" s="218"/>
      <c r="E77" s="218"/>
      <c r="F77" s="218"/>
      <c r="G77" s="218"/>
      <c r="H77" s="218"/>
      <c r="I77" s="218"/>
      <c r="J77" s="219"/>
      <c r="K77" s="197" t="s">
        <v>34</v>
      </c>
      <c r="L77" s="198"/>
      <c r="M77" s="198"/>
      <c r="N77" s="199"/>
    </row>
    <row r="78" spans="1:17" ht="12.75" customHeight="1" x14ac:dyDescent="0.15">
      <c r="A78" s="10"/>
      <c r="B78" s="10"/>
      <c r="C78" s="17"/>
      <c r="D78" s="17"/>
      <c r="E78" s="17"/>
      <c r="F78" s="17"/>
      <c r="G78" s="17"/>
      <c r="H78" s="17"/>
      <c r="I78" s="17"/>
      <c r="J78" s="15"/>
      <c r="K78" s="44"/>
      <c r="L78" s="44"/>
      <c r="M78" s="44"/>
      <c r="N78" s="46"/>
    </row>
    <row r="79" spans="1:17" s="28" customFormat="1" ht="15" customHeight="1" x14ac:dyDescent="0.15">
      <c r="A79" s="29" t="s">
        <v>76</v>
      </c>
      <c r="C79" s="29"/>
    </row>
    <row r="80" spans="1:17" ht="5.0999999999999996" customHeight="1" x14ac:dyDescent="0.15"/>
    <row r="81" spans="1:14" ht="24" customHeight="1" x14ac:dyDescent="0.15">
      <c r="B81" s="43"/>
      <c r="C81" s="257" t="s">
        <v>52</v>
      </c>
      <c r="D81" s="257"/>
      <c r="E81" s="257"/>
      <c r="F81" s="257"/>
      <c r="G81" s="257"/>
      <c r="H81" s="257"/>
      <c r="I81" s="257"/>
      <c r="J81" s="258"/>
      <c r="K81" s="200"/>
      <c r="L81" s="201"/>
      <c r="M81" s="201"/>
      <c r="N81" s="202"/>
    </row>
    <row r="82" spans="1:14" ht="24.75" customHeight="1" x14ac:dyDescent="0.15">
      <c r="B82" s="45"/>
      <c r="C82" s="262"/>
      <c r="D82" s="262"/>
      <c r="E82" s="262"/>
      <c r="F82" s="262"/>
      <c r="G82" s="262"/>
      <c r="H82" s="262"/>
      <c r="I82" s="262"/>
      <c r="J82" s="263"/>
      <c r="K82" s="275" t="s">
        <v>36</v>
      </c>
      <c r="L82" s="276"/>
      <c r="M82" s="276"/>
      <c r="N82" s="277"/>
    </row>
    <row r="83" spans="1:14" ht="12" customHeight="1" x14ac:dyDescent="0.15">
      <c r="B83" s="10"/>
      <c r="C83" s="156"/>
      <c r="D83" s="156"/>
      <c r="E83" s="156"/>
      <c r="F83" s="156"/>
      <c r="G83" s="156"/>
      <c r="H83" s="156"/>
      <c r="I83" s="156"/>
      <c r="J83" s="156"/>
      <c r="K83" s="58"/>
      <c r="L83" s="58"/>
      <c r="M83" s="58"/>
      <c r="N83" s="58"/>
    </row>
    <row r="84" spans="1:14" ht="15" customHeight="1" x14ac:dyDescent="0.15">
      <c r="A84" s="29" t="s">
        <v>163</v>
      </c>
      <c r="B84" s="28"/>
      <c r="C84" s="29"/>
      <c r="D84" s="28"/>
      <c r="E84" s="28"/>
      <c r="F84" s="28"/>
      <c r="G84" s="28"/>
      <c r="H84" s="28"/>
      <c r="I84" s="28"/>
      <c r="J84" s="28"/>
      <c r="K84" s="28"/>
      <c r="L84" s="28"/>
      <c r="M84" s="28"/>
      <c r="N84" s="28"/>
    </row>
    <row r="85" spans="1:14" ht="3.75" customHeight="1" x14ac:dyDescent="0.15"/>
    <row r="86" spans="1:14" ht="24.75" customHeight="1" x14ac:dyDescent="0.15">
      <c r="B86" s="43"/>
      <c r="C86" s="257" t="s">
        <v>162</v>
      </c>
      <c r="D86" s="257"/>
      <c r="E86" s="257"/>
      <c r="F86" s="257"/>
      <c r="G86" s="257"/>
      <c r="H86" s="257"/>
      <c r="I86" s="257"/>
      <c r="J86" s="258"/>
      <c r="K86" s="200"/>
      <c r="L86" s="201"/>
      <c r="M86" s="201"/>
      <c r="N86" s="202"/>
    </row>
    <row r="87" spans="1:14" ht="24.75" customHeight="1" x14ac:dyDescent="0.15">
      <c r="B87" s="45"/>
      <c r="C87" s="262"/>
      <c r="D87" s="262"/>
      <c r="E87" s="262"/>
      <c r="F87" s="262"/>
      <c r="G87" s="262"/>
      <c r="H87" s="262"/>
      <c r="I87" s="262"/>
      <c r="J87" s="263"/>
      <c r="K87" s="275" t="s">
        <v>36</v>
      </c>
      <c r="L87" s="276"/>
      <c r="M87" s="276"/>
      <c r="N87" s="277"/>
    </row>
    <row r="88" spans="1:14" ht="12.75" customHeight="1" x14ac:dyDescent="0.15">
      <c r="C88" s="18"/>
      <c r="D88" s="20"/>
      <c r="E88" s="20"/>
      <c r="F88" s="20"/>
      <c r="G88" s="20"/>
      <c r="H88" s="20"/>
      <c r="I88" s="20"/>
      <c r="J88" s="20"/>
      <c r="K88" s="20"/>
      <c r="L88" s="20"/>
      <c r="M88" s="20"/>
      <c r="N88" s="20"/>
    </row>
    <row r="89" spans="1:14" s="7" customFormat="1" x14ac:dyDescent="0.15">
      <c r="A89" s="9" t="s">
        <v>157</v>
      </c>
      <c r="B89" s="9"/>
      <c r="C89" s="47"/>
      <c r="D89" s="47"/>
      <c r="E89" s="47"/>
      <c r="F89" s="47"/>
      <c r="G89" s="47"/>
      <c r="H89" s="25"/>
    </row>
    <row r="90" spans="1:14" ht="5.0999999999999996" customHeight="1" x14ac:dyDescent="0.15">
      <c r="C90" s="10"/>
      <c r="D90" s="10"/>
      <c r="E90" s="10"/>
    </row>
    <row r="91" spans="1:14" ht="20.100000000000001" customHeight="1" x14ac:dyDescent="0.15">
      <c r="B91" s="43"/>
      <c r="C91" s="257" t="s">
        <v>45</v>
      </c>
      <c r="D91" s="257"/>
      <c r="E91" s="257"/>
      <c r="F91" s="257"/>
      <c r="G91" s="257"/>
      <c r="H91" s="257"/>
      <c r="I91" s="257"/>
      <c r="J91" s="258"/>
      <c r="K91" s="48"/>
      <c r="L91" s="49"/>
      <c r="M91" s="49"/>
      <c r="N91" s="50"/>
    </row>
    <row r="92" spans="1:14" ht="20.100000000000001" customHeight="1" x14ac:dyDescent="0.15">
      <c r="B92" s="35"/>
      <c r="C92" s="203" t="s">
        <v>19</v>
      </c>
      <c r="D92" s="203"/>
      <c r="E92" s="203"/>
      <c r="F92" s="203"/>
      <c r="G92" s="203"/>
      <c r="H92" s="203"/>
      <c r="I92" s="203"/>
      <c r="J92" s="260"/>
      <c r="K92" s="200"/>
      <c r="L92" s="201"/>
      <c r="M92" s="201"/>
      <c r="N92" s="202"/>
    </row>
    <row r="93" spans="1:14" ht="20.100000000000001" customHeight="1" x14ac:dyDescent="0.15">
      <c r="B93" s="35"/>
      <c r="C93" s="203" t="s">
        <v>20</v>
      </c>
      <c r="D93" s="203"/>
      <c r="E93" s="203"/>
      <c r="F93" s="203"/>
      <c r="G93" s="203"/>
      <c r="H93" s="203"/>
      <c r="I93" s="203"/>
      <c r="J93" s="260"/>
      <c r="K93" s="200"/>
      <c r="L93" s="201"/>
      <c r="M93" s="201"/>
      <c r="N93" s="202"/>
    </row>
    <row r="94" spans="1:14" ht="20.100000000000001" customHeight="1" x14ac:dyDescent="0.15">
      <c r="B94" s="35"/>
      <c r="C94" s="203" t="s">
        <v>54</v>
      </c>
      <c r="D94" s="203"/>
      <c r="E94" s="203"/>
      <c r="F94" s="203"/>
      <c r="G94" s="203"/>
      <c r="H94" s="203"/>
      <c r="I94" s="203"/>
      <c r="J94" s="21"/>
      <c r="K94" s="284"/>
      <c r="L94" s="285"/>
      <c r="M94" s="285"/>
      <c r="N94" s="286"/>
    </row>
    <row r="95" spans="1:14" s="8" customFormat="1" ht="15" customHeight="1" x14ac:dyDescent="0.15">
      <c r="B95" s="51"/>
      <c r="C95" s="52"/>
      <c r="D95" s="52" t="s">
        <v>6</v>
      </c>
      <c r="E95" s="265"/>
      <c r="F95" s="265"/>
      <c r="G95" s="265"/>
      <c r="H95" s="265"/>
      <c r="I95" s="265"/>
      <c r="J95" s="266"/>
      <c r="K95" s="284"/>
      <c r="L95" s="285"/>
      <c r="M95" s="285"/>
      <c r="N95" s="286"/>
    </row>
    <row r="96" spans="1:14" s="8" customFormat="1" ht="15" customHeight="1" x14ac:dyDescent="0.15">
      <c r="B96" s="51"/>
      <c r="C96" s="52"/>
      <c r="D96" s="52" t="s">
        <v>7</v>
      </c>
      <c r="E96" s="272"/>
      <c r="F96" s="272"/>
      <c r="G96" s="52" t="s">
        <v>35</v>
      </c>
      <c r="H96" s="52"/>
      <c r="I96" s="52"/>
      <c r="J96" s="53"/>
      <c r="K96" s="54"/>
      <c r="L96" s="52"/>
      <c r="M96" s="52"/>
      <c r="N96" s="53"/>
    </row>
    <row r="97" spans="1:14" ht="20.100000000000001" customHeight="1" x14ac:dyDescent="0.15">
      <c r="B97" s="35"/>
      <c r="C97" s="203" t="s">
        <v>54</v>
      </c>
      <c r="D97" s="203"/>
      <c r="E97" s="203"/>
      <c r="F97" s="203"/>
      <c r="G97" s="203"/>
      <c r="H97" s="203"/>
      <c r="I97" s="203"/>
      <c r="J97" s="21"/>
      <c r="K97" s="284"/>
      <c r="L97" s="285"/>
      <c r="M97" s="285"/>
      <c r="N97" s="286"/>
    </row>
    <row r="98" spans="1:14" s="8" customFormat="1" ht="15" customHeight="1" x14ac:dyDescent="0.15">
      <c r="B98" s="51"/>
      <c r="C98" s="52"/>
      <c r="D98" s="52" t="s">
        <v>6</v>
      </c>
      <c r="E98" s="265"/>
      <c r="F98" s="265"/>
      <c r="G98" s="265"/>
      <c r="H98" s="265"/>
      <c r="I98" s="265"/>
      <c r="J98" s="266"/>
      <c r="K98" s="284"/>
      <c r="L98" s="285"/>
      <c r="M98" s="285"/>
      <c r="N98" s="286"/>
    </row>
    <row r="99" spans="1:14" s="8" customFormat="1" ht="15" customHeight="1" x14ac:dyDescent="0.15">
      <c r="B99" s="51"/>
      <c r="C99" s="52"/>
      <c r="D99" s="52" t="s">
        <v>7</v>
      </c>
      <c r="E99" s="272"/>
      <c r="F99" s="272"/>
      <c r="G99" s="52" t="s">
        <v>35</v>
      </c>
      <c r="H99" s="52"/>
      <c r="I99" s="52"/>
      <c r="J99" s="53"/>
      <c r="K99" s="54"/>
      <c r="L99" s="52"/>
      <c r="M99" s="52"/>
      <c r="N99" s="53"/>
    </row>
    <row r="100" spans="1:14" ht="20.100000000000001" customHeight="1" x14ac:dyDescent="0.15">
      <c r="B100" s="35"/>
      <c r="C100" s="203" t="s">
        <v>54</v>
      </c>
      <c r="D100" s="203"/>
      <c r="E100" s="203"/>
      <c r="F100" s="203"/>
      <c r="G100" s="203"/>
      <c r="H100" s="203"/>
      <c r="I100" s="203"/>
      <c r="J100" s="21"/>
      <c r="K100" s="19"/>
      <c r="L100" s="20"/>
      <c r="M100" s="20"/>
      <c r="N100" s="21"/>
    </row>
    <row r="101" spans="1:14" s="8" customFormat="1" ht="15" customHeight="1" x14ac:dyDescent="0.15">
      <c r="B101" s="51"/>
      <c r="C101" s="52"/>
      <c r="D101" s="52" t="s">
        <v>6</v>
      </c>
      <c r="E101" s="265"/>
      <c r="F101" s="265"/>
      <c r="G101" s="265"/>
      <c r="H101" s="265"/>
      <c r="I101" s="265"/>
      <c r="J101" s="266"/>
      <c r="K101" s="54"/>
      <c r="L101" s="52"/>
      <c r="M101" s="52"/>
      <c r="N101" s="53"/>
    </row>
    <row r="102" spans="1:14" s="8" customFormat="1" ht="15" customHeight="1" x14ac:dyDescent="0.15">
      <c r="B102" s="51"/>
      <c r="C102" s="52"/>
      <c r="D102" s="52" t="s">
        <v>7</v>
      </c>
      <c r="E102" s="272"/>
      <c r="F102" s="272"/>
      <c r="G102" s="52" t="s">
        <v>35</v>
      </c>
      <c r="H102" s="52"/>
      <c r="I102" s="52"/>
      <c r="J102" s="53"/>
      <c r="K102" s="54"/>
      <c r="L102" s="52"/>
      <c r="M102" s="52"/>
      <c r="N102" s="53"/>
    </row>
    <row r="103" spans="1:14" ht="4.5" customHeight="1" x14ac:dyDescent="0.15">
      <c r="B103" s="35"/>
      <c r="C103" s="20"/>
      <c r="D103" s="20"/>
      <c r="E103" s="20"/>
      <c r="F103" s="20"/>
      <c r="G103" s="20"/>
      <c r="H103" s="20"/>
      <c r="I103" s="20"/>
      <c r="J103" s="21"/>
      <c r="K103" s="19"/>
      <c r="L103" s="20"/>
      <c r="M103" s="20"/>
      <c r="N103" s="21"/>
    </row>
    <row r="104" spans="1:14" ht="4.5" customHeight="1" x14ac:dyDescent="0.15">
      <c r="B104" s="45"/>
      <c r="C104" s="55"/>
      <c r="D104" s="55"/>
      <c r="E104" s="55"/>
      <c r="F104" s="55"/>
      <c r="G104" s="55"/>
      <c r="H104" s="55"/>
      <c r="I104" s="55"/>
      <c r="J104" s="56"/>
      <c r="K104" s="311"/>
      <c r="L104" s="312"/>
      <c r="M104" s="312"/>
      <c r="N104" s="313"/>
    </row>
    <row r="105" spans="1:14" ht="5.0999999999999996" customHeight="1" x14ac:dyDescent="0.15">
      <c r="A105" s="10"/>
      <c r="B105" s="10"/>
      <c r="C105" s="20"/>
      <c r="D105" s="20"/>
      <c r="E105" s="20"/>
      <c r="F105" s="20"/>
      <c r="G105" s="20"/>
      <c r="H105" s="20"/>
      <c r="I105" s="20"/>
      <c r="J105" s="20"/>
      <c r="K105" s="20"/>
      <c r="L105" s="20"/>
      <c r="M105" s="20"/>
      <c r="N105" s="20"/>
    </row>
    <row r="106" spans="1:14" x14ac:dyDescent="0.15">
      <c r="C106" s="314" t="s">
        <v>16</v>
      </c>
      <c r="D106" s="314"/>
      <c r="E106" s="315" t="s">
        <v>8</v>
      </c>
      <c r="F106" s="315"/>
      <c r="G106" s="315"/>
      <c r="H106" s="315"/>
      <c r="I106" s="315"/>
      <c r="J106" s="315"/>
      <c r="K106" s="315"/>
      <c r="L106" s="315"/>
      <c r="M106" s="57"/>
      <c r="N106" s="57"/>
    </row>
    <row r="107" spans="1:14" x14ac:dyDescent="0.15">
      <c r="C107" s="314"/>
      <c r="D107" s="314"/>
      <c r="E107" s="331" t="s">
        <v>9</v>
      </c>
      <c r="F107" s="331"/>
      <c r="G107" s="331"/>
      <c r="H107" s="331"/>
      <c r="I107" s="331"/>
      <c r="J107" s="331"/>
      <c r="K107" s="331"/>
      <c r="L107" s="331"/>
      <c r="M107" s="57"/>
      <c r="N107" s="57"/>
    </row>
    <row r="109" spans="1:14" s="28" customFormat="1" ht="15" customHeight="1" x14ac:dyDescent="0.15">
      <c r="A109" s="29" t="s">
        <v>158</v>
      </c>
      <c r="C109" s="29"/>
    </row>
    <row r="110" spans="1:14" s="28" customFormat="1" ht="16.5" customHeight="1" x14ac:dyDescent="0.15">
      <c r="C110" s="29"/>
    </row>
    <row r="111" spans="1:14" ht="5.0999999999999996" customHeight="1" x14ac:dyDescent="0.15"/>
    <row r="112" spans="1:14" ht="50.1" customHeight="1" x14ac:dyDescent="0.15">
      <c r="B112" s="294" t="s">
        <v>68</v>
      </c>
      <c r="C112" s="158"/>
      <c r="D112" s="181"/>
      <c r="E112" s="316" t="s">
        <v>10</v>
      </c>
      <c r="F112" s="267"/>
      <c r="G112" s="294" t="s">
        <v>15</v>
      </c>
      <c r="H112" s="181"/>
      <c r="I112" s="316" t="s">
        <v>10</v>
      </c>
      <c r="J112" s="234"/>
      <c r="K112" s="295" t="s">
        <v>13</v>
      </c>
      <c r="L112" s="181"/>
      <c r="M112" s="316" t="s">
        <v>10</v>
      </c>
      <c r="N112" s="234"/>
    </row>
    <row r="113" spans="1:18" ht="15" customHeight="1" x14ac:dyDescent="0.15">
      <c r="B113" s="18"/>
      <c r="C113" s="27"/>
      <c r="D113" s="27"/>
      <c r="E113" s="36"/>
      <c r="F113" s="36"/>
      <c r="G113" s="18"/>
      <c r="H113" s="27"/>
      <c r="I113" s="36"/>
      <c r="J113" s="36"/>
      <c r="K113" s="18"/>
      <c r="L113" s="27"/>
      <c r="M113" s="36"/>
      <c r="N113" s="36"/>
    </row>
    <row r="114" spans="1:18" s="7" customFormat="1" ht="19.5" customHeight="1" x14ac:dyDescent="0.15">
      <c r="A114" s="9" t="s">
        <v>159</v>
      </c>
      <c r="B114" s="9"/>
      <c r="C114" s="9"/>
      <c r="D114" s="9"/>
      <c r="E114" s="9"/>
      <c r="F114" s="9"/>
      <c r="G114" s="9"/>
    </row>
    <row r="115" spans="1:18" ht="5.0999999999999996" customHeight="1" x14ac:dyDescent="0.15"/>
    <row r="116" spans="1:18" ht="24" customHeight="1" x14ac:dyDescent="0.15">
      <c r="B116" s="11"/>
      <c r="C116" s="238" t="s">
        <v>55</v>
      </c>
      <c r="D116" s="238"/>
      <c r="E116" s="238"/>
      <c r="F116" s="239"/>
      <c r="G116" s="281" t="s">
        <v>59</v>
      </c>
      <c r="H116" s="309"/>
      <c r="I116" s="309"/>
      <c r="J116" s="309"/>
      <c r="K116" s="309"/>
      <c r="L116" s="309"/>
      <c r="M116" s="309"/>
      <c r="N116" s="310"/>
      <c r="P116" s="10"/>
      <c r="Q116" s="10"/>
    </row>
    <row r="117" spans="1:18" ht="25.5" customHeight="1" x14ac:dyDescent="0.15">
      <c r="B117" s="45"/>
      <c r="C117" s="238" t="s">
        <v>56</v>
      </c>
      <c r="D117" s="238"/>
      <c r="E117" s="238"/>
      <c r="F117" s="238"/>
      <c r="G117" s="238"/>
      <c r="H117" s="238"/>
      <c r="I117" s="238"/>
      <c r="J117" s="239"/>
      <c r="K117" s="294"/>
      <c r="L117" s="295"/>
      <c r="M117" s="295"/>
      <c r="N117" s="296"/>
    </row>
    <row r="118" spans="1:18" x14ac:dyDescent="0.15">
      <c r="C118" s="1" t="s">
        <v>58</v>
      </c>
    </row>
    <row r="120" spans="1:18" ht="19.5" customHeight="1" x14ac:dyDescent="0.15">
      <c r="A120" s="293" t="s">
        <v>160</v>
      </c>
      <c r="B120" s="293"/>
      <c r="C120" s="293"/>
      <c r="D120" s="293"/>
      <c r="E120" s="293"/>
      <c r="F120" s="293"/>
      <c r="G120" s="293"/>
      <c r="H120" s="293"/>
      <c r="I120" s="293"/>
      <c r="J120" s="293"/>
      <c r="K120" s="293"/>
    </row>
    <row r="121" spans="1:18" ht="37.5" customHeight="1" x14ac:dyDescent="0.15">
      <c r="B121" s="11"/>
      <c r="C121" s="238" t="s">
        <v>63</v>
      </c>
      <c r="D121" s="238"/>
      <c r="E121" s="238"/>
      <c r="F121" s="238"/>
      <c r="G121" s="238"/>
      <c r="H121" s="238"/>
      <c r="I121" s="238"/>
      <c r="J121" s="239"/>
      <c r="K121" s="294"/>
      <c r="L121" s="295"/>
      <c r="M121" s="295"/>
      <c r="N121" s="296"/>
    </row>
    <row r="122" spans="1:18" ht="7.5" customHeight="1" x14ac:dyDescent="0.15">
      <c r="B122" s="10"/>
      <c r="C122" s="17"/>
      <c r="D122" s="17"/>
      <c r="E122" s="17"/>
      <c r="F122" s="17"/>
      <c r="G122" s="17"/>
      <c r="H122" s="17"/>
      <c r="I122" s="17"/>
      <c r="J122" s="17"/>
      <c r="K122" s="58"/>
      <c r="L122" s="58"/>
      <c r="M122" s="58"/>
      <c r="N122" s="58"/>
    </row>
    <row r="123" spans="1:18" ht="20.100000000000001" customHeight="1" x14ac:dyDescent="0.15">
      <c r="C123" s="203" t="s">
        <v>60</v>
      </c>
      <c r="D123" s="203"/>
      <c r="E123" s="203"/>
      <c r="F123" s="203"/>
      <c r="G123" s="203"/>
      <c r="H123" s="203"/>
      <c r="I123" s="203"/>
      <c r="J123" s="203"/>
      <c r="K123" s="203"/>
      <c r="L123" s="203"/>
      <c r="M123" s="203"/>
      <c r="N123" s="203"/>
      <c r="Q123" s="10"/>
      <c r="R123" s="10"/>
    </row>
    <row r="124" spans="1:18" ht="19.5" customHeight="1" x14ac:dyDescent="0.15">
      <c r="B124" s="281" t="s">
        <v>61</v>
      </c>
      <c r="C124" s="158"/>
      <c r="D124" s="158"/>
      <c r="E124" s="159"/>
      <c r="F124" s="157" t="s">
        <v>28</v>
      </c>
      <c r="G124" s="159"/>
      <c r="H124" s="157" t="s">
        <v>62</v>
      </c>
      <c r="I124" s="158"/>
      <c r="J124" s="158"/>
      <c r="K124" s="158"/>
      <c r="L124" s="158"/>
      <c r="M124" s="158"/>
      <c r="N124" s="181"/>
      <c r="Q124" s="10"/>
      <c r="R124" s="10"/>
    </row>
    <row r="125" spans="1:18" ht="17.25" customHeight="1" x14ac:dyDescent="0.15">
      <c r="B125" s="332"/>
      <c r="C125" s="182"/>
      <c r="D125" s="182"/>
      <c r="E125" s="176"/>
      <c r="F125" s="175"/>
      <c r="G125" s="176"/>
      <c r="H125" s="175"/>
      <c r="I125" s="182"/>
      <c r="J125" s="182"/>
      <c r="K125" s="182"/>
      <c r="L125" s="182"/>
      <c r="M125" s="182"/>
      <c r="N125" s="183"/>
      <c r="Q125" s="10"/>
      <c r="R125" s="10"/>
    </row>
    <row r="126" spans="1:18" ht="17.25" customHeight="1" x14ac:dyDescent="0.15">
      <c r="B126" s="164"/>
      <c r="C126" s="184"/>
      <c r="D126" s="184"/>
      <c r="E126" s="178"/>
      <c r="F126" s="177"/>
      <c r="G126" s="178"/>
      <c r="H126" s="177"/>
      <c r="I126" s="184"/>
      <c r="J126" s="184"/>
      <c r="K126" s="184"/>
      <c r="L126" s="184"/>
      <c r="M126" s="184"/>
      <c r="N126" s="185"/>
      <c r="Q126" s="10"/>
    </row>
    <row r="127" spans="1:18" ht="17.25" customHeight="1" x14ac:dyDescent="0.15">
      <c r="B127" s="180"/>
      <c r="C127" s="173"/>
      <c r="D127" s="173"/>
      <c r="E127" s="179"/>
      <c r="F127" s="172"/>
      <c r="G127" s="179"/>
      <c r="H127" s="172"/>
      <c r="I127" s="173"/>
      <c r="J127" s="173"/>
      <c r="K127" s="173"/>
      <c r="L127" s="173"/>
      <c r="M127" s="173"/>
      <c r="N127" s="174"/>
      <c r="Q127" s="10"/>
    </row>
    <row r="129" spans="1:14" ht="19.5" customHeight="1" x14ac:dyDescent="0.15">
      <c r="A129" s="329" t="s">
        <v>161</v>
      </c>
      <c r="B129" s="330"/>
      <c r="C129" s="330"/>
      <c r="D129" s="330"/>
      <c r="E129" s="330"/>
      <c r="F129" s="330"/>
      <c r="G129" s="330"/>
      <c r="H129" s="330"/>
      <c r="I129" s="330"/>
      <c r="J129" s="330"/>
      <c r="K129" s="330"/>
      <c r="L129" s="59"/>
      <c r="M129" s="59"/>
      <c r="N129" s="59"/>
    </row>
    <row r="130" spans="1:14" x14ac:dyDescent="0.15">
      <c r="B130" s="321"/>
      <c r="C130" s="257" t="s">
        <v>77</v>
      </c>
      <c r="D130" s="257"/>
      <c r="E130" s="257"/>
      <c r="F130" s="257"/>
      <c r="G130" s="257"/>
      <c r="H130" s="257"/>
      <c r="I130" s="257"/>
      <c r="J130" s="258"/>
      <c r="K130" s="200"/>
      <c r="L130" s="201"/>
      <c r="M130" s="201"/>
      <c r="N130" s="202"/>
    </row>
    <row r="131" spans="1:14" x14ac:dyDescent="0.15">
      <c r="B131" s="322"/>
      <c r="C131" s="317"/>
      <c r="D131" s="317"/>
      <c r="E131" s="317"/>
      <c r="F131" s="317"/>
      <c r="G131" s="317"/>
      <c r="H131" s="317"/>
      <c r="I131" s="317"/>
      <c r="J131" s="318"/>
      <c r="K131" s="324"/>
      <c r="L131" s="325"/>
      <c r="M131" s="325"/>
      <c r="N131" s="326"/>
    </row>
    <row r="132" spans="1:14" x14ac:dyDescent="0.15">
      <c r="B132" s="322"/>
      <c r="C132" s="317"/>
      <c r="D132" s="317"/>
      <c r="E132" s="317"/>
      <c r="F132" s="317"/>
      <c r="G132" s="317"/>
      <c r="H132" s="317"/>
      <c r="I132" s="317"/>
      <c r="J132" s="318"/>
      <c r="K132" s="324"/>
      <c r="L132" s="325"/>
      <c r="M132" s="325"/>
      <c r="N132" s="326"/>
    </row>
    <row r="133" spans="1:14" x14ac:dyDescent="0.15">
      <c r="B133" s="323"/>
      <c r="C133" s="319"/>
      <c r="D133" s="319"/>
      <c r="E133" s="319"/>
      <c r="F133" s="319"/>
      <c r="G133" s="319"/>
      <c r="H133" s="319"/>
      <c r="I133" s="319"/>
      <c r="J133" s="320"/>
      <c r="K133" s="323"/>
      <c r="L133" s="319"/>
      <c r="M133" s="319"/>
      <c r="N133" s="320"/>
    </row>
    <row r="135" spans="1:14" ht="20.100000000000001" customHeight="1" x14ac:dyDescent="0.15">
      <c r="B135" s="43"/>
      <c r="C135" s="38" t="s">
        <v>78</v>
      </c>
      <c r="D135" s="38"/>
      <c r="E135" s="38"/>
      <c r="F135" s="38"/>
      <c r="G135" s="38"/>
      <c r="H135" s="38"/>
      <c r="I135" s="38"/>
      <c r="J135" s="38"/>
      <c r="K135" s="38"/>
      <c r="L135" s="38"/>
      <c r="M135" s="38"/>
      <c r="N135" s="39"/>
    </row>
    <row r="136" spans="1:14" ht="20.100000000000001" customHeight="1" x14ac:dyDescent="0.15">
      <c r="B136" s="35"/>
      <c r="C136" s="216"/>
      <c r="D136" s="327"/>
      <c r="E136" s="327"/>
      <c r="F136" s="327"/>
      <c r="G136" s="327"/>
      <c r="H136" s="327"/>
      <c r="I136" s="327"/>
      <c r="J136" s="327"/>
      <c r="K136" s="327"/>
      <c r="L136" s="327"/>
      <c r="M136" s="327"/>
      <c r="N136" s="60"/>
    </row>
    <row r="137" spans="1:14" ht="20.100000000000001" customHeight="1" x14ac:dyDescent="0.15">
      <c r="B137" s="35"/>
      <c r="C137" s="327"/>
      <c r="D137" s="327"/>
      <c r="E137" s="327"/>
      <c r="F137" s="327"/>
      <c r="G137" s="327"/>
      <c r="H137" s="327"/>
      <c r="I137" s="327"/>
      <c r="J137" s="327"/>
      <c r="K137" s="327"/>
      <c r="L137" s="327"/>
      <c r="M137" s="327"/>
      <c r="N137" s="60"/>
    </row>
    <row r="138" spans="1:14" ht="20.100000000000001" customHeight="1" x14ac:dyDescent="0.15">
      <c r="B138" s="35"/>
      <c r="C138" s="327"/>
      <c r="D138" s="327"/>
      <c r="E138" s="327"/>
      <c r="F138" s="327"/>
      <c r="G138" s="327"/>
      <c r="H138" s="327"/>
      <c r="I138" s="327"/>
      <c r="J138" s="327"/>
      <c r="K138" s="327"/>
      <c r="L138" s="327"/>
      <c r="M138" s="327"/>
      <c r="N138" s="60"/>
    </row>
    <row r="139" spans="1:14" ht="20.100000000000001" customHeight="1" x14ac:dyDescent="0.15">
      <c r="B139" s="35"/>
      <c r="C139" s="327"/>
      <c r="D139" s="327"/>
      <c r="E139" s="327"/>
      <c r="F139" s="327"/>
      <c r="G139" s="327"/>
      <c r="H139" s="327"/>
      <c r="I139" s="327"/>
      <c r="J139" s="327"/>
      <c r="K139" s="327"/>
      <c r="L139" s="327"/>
      <c r="M139" s="327"/>
      <c r="N139" s="60"/>
    </row>
    <row r="140" spans="1:14" ht="20.100000000000001" customHeight="1" x14ac:dyDescent="0.15">
      <c r="B140" s="45"/>
      <c r="C140" s="328"/>
      <c r="D140" s="328"/>
      <c r="E140" s="328"/>
      <c r="F140" s="328"/>
      <c r="G140" s="328"/>
      <c r="H140" s="328"/>
      <c r="I140" s="328"/>
      <c r="J140" s="328"/>
      <c r="K140" s="328"/>
      <c r="L140" s="328"/>
      <c r="M140" s="328"/>
      <c r="N140" s="61"/>
    </row>
  </sheetData>
  <mergeCells count="145">
    <mergeCell ref="E101:J101"/>
    <mergeCell ref="E102:F102"/>
    <mergeCell ref="C86:J87"/>
    <mergeCell ref="K86:N86"/>
    <mergeCell ref="K87:N87"/>
    <mergeCell ref="K112:L112"/>
    <mergeCell ref="M112:N112"/>
    <mergeCell ref="C100:I100"/>
    <mergeCell ref="K93:N93"/>
    <mergeCell ref="E112:F112"/>
    <mergeCell ref="G112:H112"/>
    <mergeCell ref="C106:D107"/>
    <mergeCell ref="E106:L106"/>
    <mergeCell ref="B112:D112"/>
    <mergeCell ref="I112:J112"/>
    <mergeCell ref="C130:J133"/>
    <mergeCell ref="B130:B133"/>
    <mergeCell ref="K130:N133"/>
    <mergeCell ref="C136:M140"/>
    <mergeCell ref="A129:K129"/>
    <mergeCell ref="E107:L107"/>
    <mergeCell ref="B124:E124"/>
    <mergeCell ref="B125:E125"/>
    <mergeCell ref="B126:E126"/>
    <mergeCell ref="C123:N123"/>
    <mergeCell ref="E64:G64"/>
    <mergeCell ref="B67:D67"/>
    <mergeCell ref="E66:G66"/>
    <mergeCell ref="I64:K64"/>
    <mergeCell ref="A1:N1"/>
    <mergeCell ref="A120:K120"/>
    <mergeCell ref="C121:J121"/>
    <mergeCell ref="K121:N121"/>
    <mergeCell ref="K97:N98"/>
    <mergeCell ref="C11:O11"/>
    <mergeCell ref="C10:O10"/>
    <mergeCell ref="K34:N34"/>
    <mergeCell ref="K117:N117"/>
    <mergeCell ref="C117:J117"/>
    <mergeCell ref="D8:E9"/>
    <mergeCell ref="G8:H9"/>
    <mergeCell ref="C74:J75"/>
    <mergeCell ref="B44:J45"/>
    <mergeCell ref="E65:G65"/>
    <mergeCell ref="I65:K65"/>
    <mergeCell ref="E67:G67"/>
    <mergeCell ref="C116:F116"/>
    <mergeCell ref="G116:N116"/>
    <mergeCell ref="K104:N104"/>
    <mergeCell ref="E54:F54"/>
    <mergeCell ref="E55:F55"/>
    <mergeCell ref="I55:J55"/>
    <mergeCell ref="C57:N57"/>
    <mergeCell ref="A59:N59"/>
    <mergeCell ref="L54:M54"/>
    <mergeCell ref="E68:G68"/>
    <mergeCell ref="E96:F96"/>
    <mergeCell ref="I68:K68"/>
    <mergeCell ref="K82:N82"/>
    <mergeCell ref="C91:J91"/>
    <mergeCell ref="C92:J92"/>
    <mergeCell ref="E95:J95"/>
    <mergeCell ref="L68:N68"/>
    <mergeCell ref="C69:N69"/>
    <mergeCell ref="B54:C54"/>
    <mergeCell ref="I66:K66"/>
    <mergeCell ref="B63:D63"/>
    <mergeCell ref="L66:N66"/>
    <mergeCell ref="I67:K67"/>
    <mergeCell ref="K81:N81"/>
    <mergeCell ref="K74:N74"/>
    <mergeCell ref="C81:J82"/>
    <mergeCell ref="C93:J93"/>
    <mergeCell ref="G24:G25"/>
    <mergeCell ref="K24:K25"/>
    <mergeCell ref="B60:J60"/>
    <mergeCell ref="A4:N4"/>
    <mergeCell ref="D15:G16"/>
    <mergeCell ref="H15:I16"/>
    <mergeCell ref="J15:N16"/>
    <mergeCell ref="D35:E35"/>
    <mergeCell ref="F35:N35"/>
    <mergeCell ref="J17:N18"/>
    <mergeCell ref="B15:C16"/>
    <mergeCell ref="B8:C9"/>
    <mergeCell ref="C27:N28"/>
    <mergeCell ref="B17:C18"/>
    <mergeCell ref="D17:G18"/>
    <mergeCell ref="H17:I18"/>
    <mergeCell ref="B55:C55"/>
    <mergeCell ref="B24:C25"/>
    <mergeCell ref="B35:C38"/>
    <mergeCell ref="F24:F25"/>
    <mergeCell ref="A30:N30"/>
    <mergeCell ref="K32:N32"/>
    <mergeCell ref="K33:N33"/>
    <mergeCell ref="B32:J34"/>
    <mergeCell ref="E46:N47"/>
    <mergeCell ref="D37:E37"/>
    <mergeCell ref="C40:N40"/>
    <mergeCell ref="A42:N42"/>
    <mergeCell ref="K77:N77"/>
    <mergeCell ref="K60:N60"/>
    <mergeCell ref="C62:N62"/>
    <mergeCell ref="E24:E25"/>
    <mergeCell ref="D24:D25"/>
    <mergeCell ref="B68:D68"/>
    <mergeCell ref="B46:D47"/>
    <mergeCell ref="D36:E36"/>
    <mergeCell ref="F36:N36"/>
    <mergeCell ref="C49:N49"/>
    <mergeCell ref="C76:J77"/>
    <mergeCell ref="K76:N76"/>
    <mergeCell ref="F37:N37"/>
    <mergeCell ref="D38:E38"/>
    <mergeCell ref="F38:N38"/>
    <mergeCell ref="I54:J54"/>
    <mergeCell ref="K44:N45"/>
    <mergeCell ref="L55:M55"/>
    <mergeCell ref="A51:N51"/>
    <mergeCell ref="L65:N65"/>
    <mergeCell ref="E63:G63"/>
    <mergeCell ref="L67:N67"/>
    <mergeCell ref="B66:D66"/>
    <mergeCell ref="L63:N63"/>
    <mergeCell ref="B64:D64"/>
    <mergeCell ref="B65:D65"/>
    <mergeCell ref="H127:N127"/>
    <mergeCell ref="F124:G124"/>
    <mergeCell ref="F125:G125"/>
    <mergeCell ref="F126:G126"/>
    <mergeCell ref="F127:G127"/>
    <mergeCell ref="B127:E127"/>
    <mergeCell ref="H124:N124"/>
    <mergeCell ref="H125:N125"/>
    <mergeCell ref="H126:N126"/>
    <mergeCell ref="I63:K63"/>
    <mergeCell ref="C97:I97"/>
    <mergeCell ref="K92:N92"/>
    <mergeCell ref="E98:J98"/>
    <mergeCell ref="K75:N75"/>
    <mergeCell ref="C94:I94"/>
    <mergeCell ref="K94:N95"/>
    <mergeCell ref="E99:F99"/>
    <mergeCell ref="L64:N64"/>
  </mergeCells>
  <phoneticPr fontId="2"/>
  <printOptions horizontalCentered="1"/>
  <pageMargins left="0.15748031496062992" right="0.19685039370078741" top="0.39370078740157483" bottom="0.19685039370078741" header="0.51181102362204722" footer="0.31496062992125984"/>
  <pageSetup paperSize="9" scale="95" orientation="portrait" r:id="rId1"/>
  <headerFooter alignWithMargins="0"/>
  <rowBreaks count="2" manualBreakCount="2">
    <brk id="58" max="14" man="1"/>
    <brk id="113"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4">
              <controlPr defaultSize="0" autoFill="0" autoLine="0" autoPict="0">
                <anchor moveWithCells="1" sizeWithCells="1">
                  <from>
                    <xdr:col>11</xdr:col>
                    <xdr:colOff>514350</xdr:colOff>
                    <xdr:row>31</xdr:row>
                    <xdr:rowOff>219075</xdr:rowOff>
                  </from>
                  <to>
                    <xdr:col>12</xdr:col>
                    <xdr:colOff>333375</xdr:colOff>
                    <xdr:row>33</xdr:row>
                    <xdr:rowOff>0</xdr:rowOff>
                  </to>
                </anchor>
              </controlPr>
            </control>
          </mc:Choice>
        </mc:AlternateContent>
        <mc:AlternateContent xmlns:mc="http://schemas.openxmlformats.org/markup-compatibility/2006">
          <mc:Choice Requires="x14">
            <control shapeId="3" r:id="rId5" name="Check Box 5">
              <controlPr defaultSize="0" autoFill="0" autoLine="0" autoPict="0">
                <anchor moveWithCells="1" sizeWithCells="1">
                  <from>
                    <xdr:col>10</xdr:col>
                    <xdr:colOff>447675</xdr:colOff>
                    <xdr:row>31</xdr:row>
                    <xdr:rowOff>200025</xdr:rowOff>
                  </from>
                  <to>
                    <xdr:col>11</xdr:col>
                    <xdr:colOff>276225</xdr:colOff>
                    <xdr:row>32</xdr:row>
                    <xdr:rowOff>238125</xdr:rowOff>
                  </to>
                </anchor>
              </controlPr>
            </control>
          </mc:Choice>
        </mc:AlternateContent>
        <mc:AlternateContent xmlns:mc="http://schemas.openxmlformats.org/markup-compatibility/2006">
          <mc:Choice Requires="x14">
            <control shapeId="4" r:id="rId6" name="Check Box 6">
              <controlPr defaultSize="0" autoFill="0" autoLine="0" autoPict="0">
                <anchor moveWithCells="1" sizeWithCells="1">
                  <from>
                    <xdr:col>10</xdr:col>
                    <xdr:colOff>409575</xdr:colOff>
                    <xdr:row>43</xdr:row>
                    <xdr:rowOff>142875</xdr:rowOff>
                  </from>
                  <to>
                    <xdr:col>11</xdr:col>
                    <xdr:colOff>238125</xdr:colOff>
                    <xdr:row>44</xdr:row>
                    <xdr:rowOff>133350</xdr:rowOff>
                  </to>
                </anchor>
              </controlPr>
            </control>
          </mc:Choice>
        </mc:AlternateContent>
        <mc:AlternateContent xmlns:mc="http://schemas.openxmlformats.org/markup-compatibility/2006">
          <mc:Choice Requires="x14">
            <control shapeId="5" r:id="rId7" name="Check Box 7">
              <controlPr defaultSize="0" autoFill="0" autoLine="0" autoPict="0">
                <anchor moveWithCells="1" sizeWithCells="1">
                  <from>
                    <xdr:col>11</xdr:col>
                    <xdr:colOff>533400</xdr:colOff>
                    <xdr:row>43</xdr:row>
                    <xdr:rowOff>133350</xdr:rowOff>
                  </from>
                  <to>
                    <xdr:col>12</xdr:col>
                    <xdr:colOff>352425</xdr:colOff>
                    <xdr:row>44</xdr:row>
                    <xdr:rowOff>133350</xdr:rowOff>
                  </to>
                </anchor>
              </controlPr>
            </control>
          </mc:Choice>
        </mc:AlternateContent>
        <mc:AlternateContent xmlns:mc="http://schemas.openxmlformats.org/markup-compatibility/2006">
          <mc:Choice Requires="x14">
            <control shapeId="6" r:id="rId8" name="Check Box 8">
              <controlPr defaultSize="0" autoFill="0" autoLine="0" autoPict="0">
                <anchor moveWithCells="1" sizeWithCells="1">
                  <from>
                    <xdr:col>10</xdr:col>
                    <xdr:colOff>400050</xdr:colOff>
                    <xdr:row>59</xdr:row>
                    <xdr:rowOff>9525</xdr:rowOff>
                  </from>
                  <to>
                    <xdr:col>11</xdr:col>
                    <xdr:colOff>228600</xdr:colOff>
                    <xdr:row>59</xdr:row>
                    <xdr:rowOff>428625</xdr:rowOff>
                  </to>
                </anchor>
              </controlPr>
            </control>
          </mc:Choice>
        </mc:AlternateContent>
        <mc:AlternateContent xmlns:mc="http://schemas.openxmlformats.org/markup-compatibility/2006">
          <mc:Choice Requires="x14">
            <control shapeId="7" r:id="rId9" name="Check Box 9">
              <controlPr defaultSize="0" autoFill="0" autoLine="0" autoPict="0">
                <anchor moveWithCells="1" sizeWithCells="1">
                  <from>
                    <xdr:col>11</xdr:col>
                    <xdr:colOff>571500</xdr:colOff>
                    <xdr:row>59</xdr:row>
                    <xdr:rowOff>123825</xdr:rowOff>
                  </from>
                  <to>
                    <xdr:col>13</xdr:col>
                    <xdr:colOff>38100</xdr:colOff>
                    <xdr:row>59</xdr:row>
                    <xdr:rowOff>371475</xdr:rowOff>
                  </to>
                </anchor>
              </controlPr>
            </control>
          </mc:Choice>
        </mc:AlternateContent>
        <mc:AlternateContent xmlns:mc="http://schemas.openxmlformats.org/markup-compatibility/2006">
          <mc:Choice Requires="x14">
            <control shapeId="8" r:id="rId10" name="Check Box 10">
              <controlPr defaultSize="0" autoFill="0" autoLine="0" autoPict="0">
                <anchor moveWithCells="1" sizeWithCells="1">
                  <from>
                    <xdr:col>10</xdr:col>
                    <xdr:colOff>323850</xdr:colOff>
                    <xdr:row>72</xdr:row>
                    <xdr:rowOff>38100</xdr:rowOff>
                  </from>
                  <to>
                    <xdr:col>11</xdr:col>
                    <xdr:colOff>28575</xdr:colOff>
                    <xdr:row>74</xdr:row>
                    <xdr:rowOff>19050</xdr:rowOff>
                  </to>
                </anchor>
              </controlPr>
            </control>
          </mc:Choice>
        </mc:AlternateContent>
        <mc:AlternateContent xmlns:mc="http://schemas.openxmlformats.org/markup-compatibility/2006">
          <mc:Choice Requires="x14">
            <control shapeId="9" r:id="rId11" name="Check Box 11">
              <controlPr defaultSize="0" autoFill="0" autoLine="0" autoPict="0">
                <anchor moveWithCells="1" sizeWithCells="1">
                  <from>
                    <xdr:col>11</xdr:col>
                    <xdr:colOff>552450</xdr:colOff>
                    <xdr:row>73</xdr:row>
                    <xdr:rowOff>9525</xdr:rowOff>
                  </from>
                  <to>
                    <xdr:col>12</xdr:col>
                    <xdr:colOff>314325</xdr:colOff>
                    <xdr:row>74</xdr:row>
                    <xdr:rowOff>9525</xdr:rowOff>
                  </to>
                </anchor>
              </controlPr>
            </control>
          </mc:Choice>
        </mc:AlternateContent>
        <mc:AlternateContent xmlns:mc="http://schemas.openxmlformats.org/markup-compatibility/2006">
          <mc:Choice Requires="x14">
            <control shapeId="10" r:id="rId12" name="Check Box 12">
              <controlPr defaultSize="0" autoFill="0" autoLine="0" autoPict="0">
                <anchor moveWithCells="1" sizeWithCells="1">
                  <from>
                    <xdr:col>11</xdr:col>
                    <xdr:colOff>552450</xdr:colOff>
                    <xdr:row>75</xdr:row>
                    <xdr:rowOff>9525</xdr:rowOff>
                  </from>
                  <to>
                    <xdr:col>13</xdr:col>
                    <xdr:colOff>19050</xdr:colOff>
                    <xdr:row>76</xdr:row>
                    <xdr:rowOff>9525</xdr:rowOff>
                  </to>
                </anchor>
              </controlPr>
            </control>
          </mc:Choice>
        </mc:AlternateContent>
        <mc:AlternateContent xmlns:mc="http://schemas.openxmlformats.org/markup-compatibility/2006">
          <mc:Choice Requires="x14">
            <control shapeId="11" r:id="rId13" name="Check Box 14">
              <controlPr defaultSize="0" autoFill="0" autoLine="0" autoPict="0">
                <anchor moveWithCells="1" sizeWithCells="1">
                  <from>
                    <xdr:col>10</xdr:col>
                    <xdr:colOff>323850</xdr:colOff>
                    <xdr:row>74</xdr:row>
                    <xdr:rowOff>257175</xdr:rowOff>
                  </from>
                  <to>
                    <xdr:col>11</xdr:col>
                    <xdr:colOff>28575</xdr:colOff>
                    <xdr:row>76</xdr:row>
                    <xdr:rowOff>9525</xdr:rowOff>
                  </to>
                </anchor>
              </controlPr>
            </control>
          </mc:Choice>
        </mc:AlternateContent>
        <mc:AlternateContent xmlns:mc="http://schemas.openxmlformats.org/markup-compatibility/2006">
          <mc:Choice Requires="x14">
            <control shapeId="12" r:id="rId14" name="Check Box 15">
              <controlPr defaultSize="0" autoFill="0" autoLine="0" autoPict="0">
                <anchor moveWithCells="1" sizeWithCells="1">
                  <from>
                    <xdr:col>11</xdr:col>
                    <xdr:colOff>552450</xdr:colOff>
                    <xdr:row>80</xdr:row>
                    <xdr:rowOff>47625</xdr:rowOff>
                  </from>
                  <to>
                    <xdr:col>13</xdr:col>
                    <xdr:colOff>19050</xdr:colOff>
                    <xdr:row>80</xdr:row>
                    <xdr:rowOff>285750</xdr:rowOff>
                  </to>
                </anchor>
              </controlPr>
            </control>
          </mc:Choice>
        </mc:AlternateContent>
        <mc:AlternateContent xmlns:mc="http://schemas.openxmlformats.org/markup-compatibility/2006">
          <mc:Choice Requires="x14">
            <control shapeId="13" r:id="rId15" name="Check Box 16">
              <controlPr defaultSize="0" autoFill="0" autoLine="0" autoPict="0">
                <anchor moveWithCells="1" sizeWithCells="1">
                  <from>
                    <xdr:col>10</xdr:col>
                    <xdr:colOff>323850</xdr:colOff>
                    <xdr:row>80</xdr:row>
                    <xdr:rowOff>47625</xdr:rowOff>
                  </from>
                  <to>
                    <xdr:col>11</xdr:col>
                    <xdr:colOff>28575</xdr:colOff>
                    <xdr:row>80</xdr:row>
                    <xdr:rowOff>276225</xdr:rowOff>
                  </to>
                </anchor>
              </controlPr>
            </control>
          </mc:Choice>
        </mc:AlternateContent>
        <mc:AlternateContent xmlns:mc="http://schemas.openxmlformats.org/markup-compatibility/2006">
          <mc:Choice Requires="x14">
            <control shapeId="14" r:id="rId16" name="Check Box 17">
              <controlPr defaultSize="0" autoFill="0" autoLine="0" autoPict="0">
                <anchor moveWithCells="1" sizeWithCells="1">
                  <from>
                    <xdr:col>11</xdr:col>
                    <xdr:colOff>552450</xdr:colOff>
                    <xdr:row>91</xdr:row>
                    <xdr:rowOff>47625</xdr:rowOff>
                  </from>
                  <to>
                    <xdr:col>13</xdr:col>
                    <xdr:colOff>19050</xdr:colOff>
                    <xdr:row>91</xdr:row>
                    <xdr:rowOff>285750</xdr:rowOff>
                  </to>
                </anchor>
              </controlPr>
            </control>
          </mc:Choice>
        </mc:AlternateContent>
        <mc:AlternateContent xmlns:mc="http://schemas.openxmlformats.org/markup-compatibility/2006">
          <mc:Choice Requires="x14">
            <control shapeId="15" r:id="rId17" name="Check Box 18">
              <controlPr defaultSize="0" autoFill="0" autoLine="0" autoPict="0">
                <anchor moveWithCells="1" sizeWithCells="1">
                  <from>
                    <xdr:col>10</xdr:col>
                    <xdr:colOff>323850</xdr:colOff>
                    <xdr:row>91</xdr:row>
                    <xdr:rowOff>47625</xdr:rowOff>
                  </from>
                  <to>
                    <xdr:col>11</xdr:col>
                    <xdr:colOff>28575</xdr:colOff>
                    <xdr:row>91</xdr:row>
                    <xdr:rowOff>276225</xdr:rowOff>
                  </to>
                </anchor>
              </controlPr>
            </control>
          </mc:Choice>
        </mc:AlternateContent>
        <mc:AlternateContent xmlns:mc="http://schemas.openxmlformats.org/markup-compatibility/2006">
          <mc:Choice Requires="x14">
            <control shapeId="16" r:id="rId18" name="Check Box 19">
              <controlPr defaultSize="0" autoFill="0" autoLine="0" autoPict="0">
                <anchor moveWithCells="1" sizeWithCells="1">
                  <from>
                    <xdr:col>11</xdr:col>
                    <xdr:colOff>552450</xdr:colOff>
                    <xdr:row>92</xdr:row>
                    <xdr:rowOff>47625</xdr:rowOff>
                  </from>
                  <to>
                    <xdr:col>13</xdr:col>
                    <xdr:colOff>19050</xdr:colOff>
                    <xdr:row>92</xdr:row>
                    <xdr:rowOff>285750</xdr:rowOff>
                  </to>
                </anchor>
              </controlPr>
            </control>
          </mc:Choice>
        </mc:AlternateContent>
        <mc:AlternateContent xmlns:mc="http://schemas.openxmlformats.org/markup-compatibility/2006">
          <mc:Choice Requires="x14">
            <control shapeId="17" r:id="rId19" name="Check Box 20">
              <controlPr defaultSize="0" autoFill="0" autoLine="0" autoPict="0">
                <anchor moveWithCells="1" sizeWithCells="1">
                  <from>
                    <xdr:col>10</xdr:col>
                    <xdr:colOff>323850</xdr:colOff>
                    <xdr:row>92</xdr:row>
                    <xdr:rowOff>47625</xdr:rowOff>
                  </from>
                  <to>
                    <xdr:col>11</xdr:col>
                    <xdr:colOff>28575</xdr:colOff>
                    <xdr:row>92</xdr:row>
                    <xdr:rowOff>276225</xdr:rowOff>
                  </to>
                </anchor>
              </controlPr>
            </control>
          </mc:Choice>
        </mc:AlternateContent>
        <mc:AlternateContent xmlns:mc="http://schemas.openxmlformats.org/markup-compatibility/2006">
          <mc:Choice Requires="x14">
            <control shapeId="18" r:id="rId20" name="Check Box 21">
              <controlPr defaultSize="0" autoFill="0" autoLine="0" autoPict="0">
                <anchor moveWithCells="1" sizeWithCells="1">
                  <from>
                    <xdr:col>11</xdr:col>
                    <xdr:colOff>552450</xdr:colOff>
                    <xdr:row>116</xdr:row>
                    <xdr:rowOff>47625</xdr:rowOff>
                  </from>
                  <to>
                    <xdr:col>13</xdr:col>
                    <xdr:colOff>19050</xdr:colOff>
                    <xdr:row>116</xdr:row>
                    <xdr:rowOff>285750</xdr:rowOff>
                  </to>
                </anchor>
              </controlPr>
            </control>
          </mc:Choice>
        </mc:AlternateContent>
        <mc:AlternateContent xmlns:mc="http://schemas.openxmlformats.org/markup-compatibility/2006">
          <mc:Choice Requires="x14">
            <control shapeId="19" r:id="rId21" name="Check Box 22">
              <controlPr defaultSize="0" autoFill="0" autoLine="0" autoPict="0">
                <anchor moveWithCells="1" sizeWithCells="1">
                  <from>
                    <xdr:col>10</xdr:col>
                    <xdr:colOff>323850</xdr:colOff>
                    <xdr:row>116</xdr:row>
                    <xdr:rowOff>47625</xdr:rowOff>
                  </from>
                  <to>
                    <xdr:col>11</xdr:col>
                    <xdr:colOff>28575</xdr:colOff>
                    <xdr:row>116</xdr:row>
                    <xdr:rowOff>276225</xdr:rowOff>
                  </to>
                </anchor>
              </controlPr>
            </control>
          </mc:Choice>
        </mc:AlternateContent>
        <mc:AlternateContent xmlns:mc="http://schemas.openxmlformats.org/markup-compatibility/2006">
          <mc:Choice Requires="x14">
            <control shapeId="20" r:id="rId22" name="Check Box 23">
              <controlPr defaultSize="0" autoFill="0" autoLine="0" autoPict="0">
                <anchor moveWithCells="1" sizeWithCells="1">
                  <from>
                    <xdr:col>11</xdr:col>
                    <xdr:colOff>552450</xdr:colOff>
                    <xdr:row>120</xdr:row>
                    <xdr:rowOff>123825</xdr:rowOff>
                  </from>
                  <to>
                    <xdr:col>13</xdr:col>
                    <xdr:colOff>19050</xdr:colOff>
                    <xdr:row>120</xdr:row>
                    <xdr:rowOff>371475</xdr:rowOff>
                  </to>
                </anchor>
              </controlPr>
            </control>
          </mc:Choice>
        </mc:AlternateContent>
        <mc:AlternateContent xmlns:mc="http://schemas.openxmlformats.org/markup-compatibility/2006">
          <mc:Choice Requires="x14">
            <control shapeId="21" r:id="rId23" name="Check Box 24">
              <controlPr defaultSize="0" autoFill="0" autoLine="0" autoPict="0">
                <anchor moveWithCells="1" sizeWithCells="1">
                  <from>
                    <xdr:col>10</xdr:col>
                    <xdr:colOff>323850</xdr:colOff>
                    <xdr:row>120</xdr:row>
                    <xdr:rowOff>133350</xdr:rowOff>
                  </from>
                  <to>
                    <xdr:col>11</xdr:col>
                    <xdr:colOff>28575</xdr:colOff>
                    <xdr:row>120</xdr:row>
                    <xdr:rowOff>361950</xdr:rowOff>
                  </to>
                </anchor>
              </controlPr>
            </control>
          </mc:Choice>
        </mc:AlternateContent>
        <mc:AlternateContent xmlns:mc="http://schemas.openxmlformats.org/markup-compatibility/2006">
          <mc:Choice Requires="x14">
            <control shapeId="22" r:id="rId24" name="Check Box 25">
              <controlPr defaultSize="0" autoFill="0" autoLine="0" autoPict="0">
                <anchor moveWithCells="1" sizeWithCells="1">
                  <from>
                    <xdr:col>10</xdr:col>
                    <xdr:colOff>257175</xdr:colOff>
                    <xdr:row>129</xdr:row>
                    <xdr:rowOff>123825</xdr:rowOff>
                  </from>
                  <to>
                    <xdr:col>11</xdr:col>
                    <xdr:colOff>76200</xdr:colOff>
                    <xdr:row>132</xdr:row>
                    <xdr:rowOff>76200</xdr:rowOff>
                  </to>
                </anchor>
              </controlPr>
            </control>
          </mc:Choice>
        </mc:AlternateContent>
        <mc:AlternateContent xmlns:mc="http://schemas.openxmlformats.org/markup-compatibility/2006">
          <mc:Choice Requires="x14">
            <control shapeId="23" r:id="rId25" name="Check Box 26">
              <controlPr defaultSize="0" autoFill="0" autoLine="0" autoPict="0">
                <anchor moveWithCells="1" sizeWithCells="1">
                  <from>
                    <xdr:col>11</xdr:col>
                    <xdr:colOff>542925</xdr:colOff>
                    <xdr:row>129</xdr:row>
                    <xdr:rowOff>95250</xdr:rowOff>
                  </from>
                  <to>
                    <xdr:col>13</xdr:col>
                    <xdr:colOff>28575</xdr:colOff>
                    <xdr:row>132</xdr:row>
                    <xdr:rowOff>95250</xdr:rowOff>
                  </to>
                </anchor>
              </controlPr>
            </control>
          </mc:Choice>
        </mc:AlternateContent>
        <mc:AlternateContent xmlns:mc="http://schemas.openxmlformats.org/markup-compatibility/2006">
          <mc:Choice Requires="x14">
            <control shapeId="24" r:id="rId26" name="Check Box 28">
              <controlPr defaultSize="0" autoFill="0" autoLine="0" autoPict="0">
                <anchor moveWithCells="1" sizeWithCells="1">
                  <from>
                    <xdr:col>3</xdr:col>
                    <xdr:colOff>9525</xdr:colOff>
                    <xdr:row>6</xdr:row>
                    <xdr:rowOff>295275</xdr:rowOff>
                  </from>
                  <to>
                    <xdr:col>3</xdr:col>
                    <xdr:colOff>352425</xdr:colOff>
                    <xdr:row>8</xdr:row>
                    <xdr:rowOff>171450</xdr:rowOff>
                  </to>
                </anchor>
              </controlPr>
            </control>
          </mc:Choice>
        </mc:AlternateContent>
        <mc:AlternateContent xmlns:mc="http://schemas.openxmlformats.org/markup-compatibility/2006">
          <mc:Choice Requires="x14">
            <control shapeId="25" r:id="rId27" name="Check Box 29">
              <controlPr defaultSize="0" autoFill="0" autoLine="0" autoPict="0">
                <anchor moveWithCells="1" sizeWithCells="1">
                  <from>
                    <xdr:col>6</xdr:col>
                    <xdr:colOff>38100</xdr:colOff>
                    <xdr:row>6</xdr:row>
                    <xdr:rowOff>304800</xdr:rowOff>
                  </from>
                  <to>
                    <xdr:col>6</xdr:col>
                    <xdr:colOff>371475</xdr:colOff>
                    <xdr:row>8</xdr:row>
                    <xdr:rowOff>171450</xdr:rowOff>
                  </to>
                </anchor>
              </controlPr>
            </control>
          </mc:Choice>
        </mc:AlternateContent>
        <mc:AlternateContent xmlns:mc="http://schemas.openxmlformats.org/markup-compatibility/2006">
          <mc:Choice Requires="x14">
            <control shapeId="26" r:id="rId28" name="Check Box 30">
              <controlPr defaultSize="0" autoFill="0" autoLine="0" autoPict="0">
                <anchor moveWithCells="1" sizeWithCells="1">
                  <from>
                    <xdr:col>11</xdr:col>
                    <xdr:colOff>552450</xdr:colOff>
                    <xdr:row>85</xdr:row>
                    <xdr:rowOff>47625</xdr:rowOff>
                  </from>
                  <to>
                    <xdr:col>13</xdr:col>
                    <xdr:colOff>19050</xdr:colOff>
                    <xdr:row>85</xdr:row>
                    <xdr:rowOff>285750</xdr:rowOff>
                  </to>
                </anchor>
              </controlPr>
            </control>
          </mc:Choice>
        </mc:AlternateContent>
        <mc:AlternateContent xmlns:mc="http://schemas.openxmlformats.org/markup-compatibility/2006">
          <mc:Choice Requires="x14">
            <control shapeId="27" r:id="rId29" name="Check Box 31">
              <controlPr defaultSize="0" autoFill="0" autoLine="0" autoPict="0">
                <anchor moveWithCells="1" sizeWithCells="1">
                  <from>
                    <xdr:col>10</xdr:col>
                    <xdr:colOff>323850</xdr:colOff>
                    <xdr:row>85</xdr:row>
                    <xdr:rowOff>47625</xdr:rowOff>
                  </from>
                  <to>
                    <xdr:col>11</xdr:col>
                    <xdr:colOff>28575</xdr:colOff>
                    <xdr:row>85</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zoomScale="85" zoomScaleNormal="85" workbookViewId="0">
      <selection activeCell="AB3" sqref="AB3"/>
    </sheetView>
  </sheetViews>
  <sheetFormatPr defaultColWidth="4.5" defaultRowHeight="14.25" x14ac:dyDescent="0.15"/>
  <cols>
    <col min="1" max="1" width="1.375" style="110" customWidth="1"/>
    <col min="2" max="56" width="5.625" style="110" customWidth="1"/>
    <col min="57" max="16384" width="4.5" style="110"/>
  </cols>
  <sheetData>
    <row r="1" spans="1:57" s="69" customFormat="1" ht="20.25" customHeight="1" x14ac:dyDescent="0.15">
      <c r="A1" s="64"/>
      <c r="B1" s="64"/>
      <c r="C1" s="65" t="s">
        <v>84</v>
      </c>
      <c r="D1" s="65"/>
      <c r="E1" s="64"/>
      <c r="F1" s="64"/>
      <c r="G1" s="66" t="s">
        <v>85</v>
      </c>
      <c r="H1" s="64"/>
      <c r="I1" s="64"/>
      <c r="J1" s="65"/>
      <c r="K1" s="65"/>
      <c r="L1" s="65"/>
      <c r="M1" s="65"/>
      <c r="N1" s="64"/>
      <c r="O1" s="64"/>
      <c r="P1" s="64"/>
      <c r="Q1" s="64"/>
      <c r="R1" s="64"/>
      <c r="S1" s="64"/>
      <c r="T1" s="64"/>
      <c r="U1" s="64"/>
      <c r="V1" s="64"/>
      <c r="W1" s="64"/>
      <c r="X1" s="64"/>
      <c r="Y1" s="64"/>
      <c r="Z1" s="64"/>
      <c r="AA1" s="64"/>
      <c r="AB1" s="64"/>
      <c r="AC1" s="64"/>
      <c r="AD1" s="64"/>
      <c r="AE1" s="64"/>
      <c r="AF1" s="64"/>
      <c r="AG1" s="64"/>
      <c r="AH1" s="64"/>
      <c r="AI1" s="64"/>
      <c r="AJ1" s="64"/>
      <c r="AK1" s="67" t="s">
        <v>86</v>
      </c>
      <c r="AL1" s="67" t="s">
        <v>87</v>
      </c>
      <c r="AM1" s="441" t="s">
        <v>88</v>
      </c>
      <c r="AN1" s="441"/>
      <c r="AO1" s="441"/>
      <c r="AP1" s="441"/>
      <c r="AQ1" s="441"/>
      <c r="AR1" s="441"/>
      <c r="AS1" s="441"/>
      <c r="AT1" s="441"/>
      <c r="AU1" s="441"/>
      <c r="AV1" s="441"/>
      <c r="AW1" s="441"/>
      <c r="AX1" s="441"/>
      <c r="AY1" s="441"/>
      <c r="AZ1" s="441"/>
      <c r="BA1" s="441"/>
      <c r="BB1" s="68" t="s">
        <v>89</v>
      </c>
      <c r="BC1" s="64"/>
      <c r="BD1" s="64"/>
    </row>
    <row r="2" spans="1:57" s="73" customFormat="1" ht="20.25" customHeight="1" x14ac:dyDescent="0.15">
      <c r="A2" s="70"/>
      <c r="B2" s="70"/>
      <c r="C2" s="70"/>
      <c r="D2" s="66"/>
      <c r="E2" s="70"/>
      <c r="F2" s="70"/>
      <c r="G2" s="70"/>
      <c r="H2" s="66"/>
      <c r="I2" s="67"/>
      <c r="J2" s="67"/>
      <c r="K2" s="67"/>
      <c r="L2" s="67"/>
      <c r="M2" s="67"/>
      <c r="N2" s="70"/>
      <c r="O2" s="70"/>
      <c r="P2" s="70"/>
      <c r="Q2" s="70"/>
      <c r="R2" s="70"/>
      <c r="S2" s="70"/>
      <c r="T2" s="67" t="s">
        <v>90</v>
      </c>
      <c r="U2" s="442">
        <v>6</v>
      </c>
      <c r="V2" s="442"/>
      <c r="W2" s="67" t="s">
        <v>87</v>
      </c>
      <c r="X2" s="443">
        <f>IF(U2=0,"",YEAR(DATE(2018+U2,1,1)))</f>
        <v>2024</v>
      </c>
      <c r="Y2" s="443"/>
      <c r="Z2" s="70" t="s">
        <v>91</v>
      </c>
      <c r="AA2" s="70" t="s">
        <v>92</v>
      </c>
      <c r="AB2" s="442">
        <v>4</v>
      </c>
      <c r="AC2" s="442"/>
      <c r="AD2" s="70" t="s">
        <v>93</v>
      </c>
      <c r="AE2" s="70"/>
      <c r="AF2" s="70"/>
      <c r="AG2" s="70"/>
      <c r="AH2" s="70"/>
      <c r="AI2" s="70"/>
      <c r="AJ2" s="68"/>
      <c r="AK2" s="67" t="s">
        <v>94</v>
      </c>
      <c r="AL2" s="67" t="s">
        <v>87</v>
      </c>
      <c r="AM2" s="442"/>
      <c r="AN2" s="442"/>
      <c r="AO2" s="442"/>
      <c r="AP2" s="442"/>
      <c r="AQ2" s="442"/>
      <c r="AR2" s="442"/>
      <c r="AS2" s="442"/>
      <c r="AT2" s="442"/>
      <c r="AU2" s="442"/>
      <c r="AV2" s="442"/>
      <c r="AW2" s="442"/>
      <c r="AX2" s="442"/>
      <c r="AY2" s="442"/>
      <c r="AZ2" s="442"/>
      <c r="BA2" s="442"/>
      <c r="BB2" s="68" t="s">
        <v>89</v>
      </c>
      <c r="BC2" s="67"/>
      <c r="BD2" s="67"/>
      <c r="BE2" s="72"/>
    </row>
    <row r="3" spans="1:57" s="73" customFormat="1" ht="20.25" customHeight="1" x14ac:dyDescent="0.15">
      <c r="A3" s="70"/>
      <c r="B3" s="70"/>
      <c r="C3" s="70"/>
      <c r="D3" s="66"/>
      <c r="E3" s="70"/>
      <c r="F3" s="70"/>
      <c r="G3" s="70"/>
      <c r="H3" s="66"/>
      <c r="I3" s="67"/>
      <c r="J3" s="67"/>
      <c r="K3" s="67"/>
      <c r="L3" s="67"/>
      <c r="M3" s="67"/>
      <c r="N3" s="70"/>
      <c r="O3" s="70"/>
      <c r="P3" s="70"/>
      <c r="Q3" s="70"/>
      <c r="R3" s="70"/>
      <c r="S3" s="70"/>
      <c r="T3" s="74"/>
      <c r="U3" s="75"/>
      <c r="V3" s="75"/>
      <c r="W3" s="76"/>
      <c r="X3" s="75"/>
      <c r="Y3" s="75"/>
      <c r="Z3" s="77"/>
      <c r="AA3" s="77"/>
      <c r="AB3" s="75"/>
      <c r="AC3" s="75"/>
      <c r="AD3" s="78"/>
      <c r="AE3" s="70"/>
      <c r="AF3" s="70"/>
      <c r="AG3" s="70"/>
      <c r="AH3" s="70"/>
      <c r="AI3" s="70"/>
      <c r="AJ3" s="68"/>
      <c r="AK3" s="67"/>
      <c r="AL3" s="67"/>
      <c r="AM3" s="71"/>
      <c r="AN3" s="71"/>
      <c r="AO3" s="71"/>
      <c r="AP3" s="71"/>
      <c r="AQ3" s="71"/>
      <c r="AR3" s="71"/>
      <c r="AS3" s="71"/>
      <c r="AT3" s="71"/>
      <c r="AU3" s="71"/>
      <c r="AV3" s="71"/>
      <c r="AW3" s="71"/>
      <c r="AX3" s="71"/>
      <c r="AY3" s="79" t="s">
        <v>95</v>
      </c>
      <c r="AZ3" s="444" t="s">
        <v>96</v>
      </c>
      <c r="BA3" s="444"/>
      <c r="BB3" s="444"/>
      <c r="BC3" s="444"/>
      <c r="BD3" s="67"/>
      <c r="BE3" s="72"/>
    </row>
    <row r="4" spans="1:57" s="73" customFormat="1" ht="20.25" customHeight="1" x14ac:dyDescent="0.15">
      <c r="A4" s="70"/>
      <c r="B4" s="80"/>
      <c r="C4" s="80"/>
      <c r="D4" s="80"/>
      <c r="E4" s="80"/>
      <c r="F4" s="80"/>
      <c r="G4" s="80"/>
      <c r="H4" s="80"/>
      <c r="I4" s="80"/>
      <c r="J4" s="81"/>
      <c r="K4" s="82"/>
      <c r="L4" s="82"/>
      <c r="M4" s="82"/>
      <c r="N4" s="82"/>
      <c r="O4" s="82"/>
      <c r="P4" s="83"/>
      <c r="Q4" s="82"/>
      <c r="R4" s="82"/>
      <c r="S4" s="84"/>
      <c r="T4" s="70"/>
      <c r="U4" s="70"/>
      <c r="V4" s="70"/>
      <c r="W4" s="70"/>
      <c r="X4" s="70"/>
      <c r="Y4" s="70"/>
      <c r="Z4" s="77"/>
      <c r="AA4" s="77"/>
      <c r="AB4" s="75"/>
      <c r="AC4" s="75"/>
      <c r="AD4" s="78"/>
      <c r="AE4" s="70"/>
      <c r="AF4" s="70"/>
      <c r="AG4" s="70"/>
      <c r="AH4" s="70"/>
      <c r="AI4" s="70"/>
      <c r="AJ4" s="68"/>
      <c r="AK4" s="67"/>
      <c r="AL4" s="67"/>
      <c r="AM4" s="71"/>
      <c r="AN4" s="71"/>
      <c r="AO4" s="71"/>
      <c r="AP4" s="71"/>
      <c r="AQ4" s="71"/>
      <c r="AR4" s="71"/>
      <c r="AS4" s="71"/>
      <c r="AT4" s="71"/>
      <c r="AU4" s="71"/>
      <c r="AV4" s="71"/>
      <c r="AW4" s="71"/>
      <c r="AX4" s="71"/>
      <c r="AY4" s="79" t="s">
        <v>97</v>
      </c>
      <c r="AZ4" s="444" t="s">
        <v>98</v>
      </c>
      <c r="BA4" s="444"/>
      <c r="BB4" s="444"/>
      <c r="BC4" s="444"/>
      <c r="BD4" s="67"/>
      <c r="BE4" s="72"/>
    </row>
    <row r="5" spans="1:57" s="73" customFormat="1" ht="20.25" customHeight="1" x14ac:dyDescent="0.15">
      <c r="A5" s="70"/>
      <c r="B5" s="85"/>
      <c r="C5" s="85"/>
      <c r="D5" s="85"/>
      <c r="E5" s="85"/>
      <c r="F5" s="85"/>
      <c r="G5" s="85"/>
      <c r="H5" s="85"/>
      <c r="I5" s="85"/>
      <c r="J5" s="86"/>
      <c r="K5" s="87"/>
      <c r="L5" s="88"/>
      <c r="M5" s="88"/>
      <c r="N5" s="88"/>
      <c r="O5" s="88"/>
      <c r="P5" s="85"/>
      <c r="Q5" s="89"/>
      <c r="R5" s="89"/>
      <c r="S5" s="90"/>
      <c r="T5" s="70"/>
      <c r="U5" s="70"/>
      <c r="V5" s="70"/>
      <c r="W5" s="70"/>
      <c r="X5" s="70"/>
      <c r="Y5" s="70"/>
      <c r="Z5" s="77"/>
      <c r="AA5" s="77"/>
      <c r="AB5" s="75"/>
      <c r="AC5" s="75"/>
      <c r="AD5" s="91"/>
      <c r="AE5" s="91"/>
      <c r="AF5" s="91"/>
      <c r="AG5" s="91"/>
      <c r="AH5" s="70"/>
      <c r="AI5" s="70"/>
      <c r="AJ5" s="91" t="s">
        <v>99</v>
      </c>
      <c r="AK5" s="91"/>
      <c r="AL5" s="91"/>
      <c r="AM5" s="91"/>
      <c r="AN5" s="91"/>
      <c r="AO5" s="91"/>
      <c r="AP5" s="91"/>
      <c r="AQ5" s="91"/>
      <c r="AR5" s="80"/>
      <c r="AS5" s="80"/>
      <c r="AT5" s="92"/>
      <c r="AU5" s="91"/>
      <c r="AV5" s="407">
        <v>40</v>
      </c>
      <c r="AW5" s="408"/>
      <c r="AX5" s="92" t="s">
        <v>100</v>
      </c>
      <c r="AY5" s="91"/>
      <c r="AZ5" s="407">
        <v>160</v>
      </c>
      <c r="BA5" s="408"/>
      <c r="BB5" s="92" t="s">
        <v>101</v>
      </c>
      <c r="BC5" s="91"/>
      <c r="BD5" s="70"/>
      <c r="BE5" s="72"/>
    </row>
    <row r="6" spans="1:57" s="73" customFormat="1" ht="20.25" customHeight="1" x14ac:dyDescent="0.15">
      <c r="A6" s="70"/>
      <c r="B6" s="85"/>
      <c r="C6" s="85"/>
      <c r="D6" s="85"/>
      <c r="E6" s="85"/>
      <c r="F6" s="85"/>
      <c r="G6" s="85"/>
      <c r="H6" s="85"/>
      <c r="I6" s="85"/>
      <c r="J6" s="86"/>
      <c r="K6" s="87"/>
      <c r="L6" s="88"/>
      <c r="M6" s="88"/>
      <c r="N6" s="88"/>
      <c r="O6" s="88"/>
      <c r="P6" s="85"/>
      <c r="Q6" s="89"/>
      <c r="R6" s="89"/>
      <c r="S6" s="90"/>
      <c r="T6" s="70"/>
      <c r="U6" s="70"/>
      <c r="V6" s="70"/>
      <c r="W6" s="70"/>
      <c r="X6" s="70"/>
      <c r="Y6" s="70"/>
      <c r="Z6" s="77"/>
      <c r="AA6" s="77"/>
      <c r="AB6" s="75"/>
      <c r="AC6" s="75"/>
      <c r="AD6" s="91"/>
      <c r="AE6" s="91"/>
      <c r="AF6" s="91"/>
      <c r="AG6" s="91"/>
      <c r="AH6" s="70"/>
      <c r="AI6" s="70"/>
      <c r="AJ6" s="91"/>
      <c r="AK6" s="91"/>
      <c r="AL6" s="91"/>
      <c r="AM6" s="91"/>
      <c r="AN6" s="91"/>
      <c r="AO6" s="91"/>
      <c r="AP6" s="91"/>
      <c r="AQ6" s="90" t="s">
        <v>102</v>
      </c>
      <c r="AR6" s="91"/>
      <c r="AS6" s="93"/>
      <c r="AT6" s="93"/>
      <c r="AU6" s="93"/>
      <c r="AV6" s="91"/>
      <c r="AW6" s="91"/>
      <c r="AX6" s="94"/>
      <c r="AY6" s="91"/>
      <c r="AZ6" s="407">
        <v>100</v>
      </c>
      <c r="BA6" s="408"/>
      <c r="BB6" s="95" t="s">
        <v>103</v>
      </c>
      <c r="BC6" s="91"/>
      <c r="BD6" s="70"/>
      <c r="BE6" s="72"/>
    </row>
    <row r="7" spans="1:57" s="73" customFormat="1" ht="20.25" customHeight="1" x14ac:dyDescent="0.15">
      <c r="A7" s="70"/>
      <c r="B7" s="85"/>
      <c r="C7" s="85"/>
      <c r="D7" s="85"/>
      <c r="E7" s="85"/>
      <c r="F7" s="85"/>
      <c r="G7" s="85"/>
      <c r="H7" s="85"/>
      <c r="I7" s="85"/>
      <c r="J7" s="85"/>
      <c r="K7" s="96"/>
      <c r="L7" s="96"/>
      <c r="M7" s="96"/>
      <c r="N7" s="85"/>
      <c r="O7" s="97"/>
      <c r="P7" s="98"/>
      <c r="Q7" s="98"/>
      <c r="R7" s="99"/>
      <c r="S7" s="100"/>
      <c r="T7" s="70"/>
      <c r="U7" s="70"/>
      <c r="V7" s="70"/>
      <c r="W7" s="70"/>
      <c r="X7" s="70"/>
      <c r="Y7" s="70"/>
      <c r="Z7" s="77"/>
      <c r="AA7" s="77"/>
      <c r="AB7" s="75"/>
      <c r="AC7" s="75"/>
      <c r="AD7" s="101"/>
      <c r="AE7" s="64"/>
      <c r="AF7" s="64"/>
      <c r="AG7" s="64"/>
      <c r="AH7" s="70"/>
      <c r="AI7" s="70"/>
      <c r="AJ7" s="70"/>
      <c r="AK7" s="70"/>
      <c r="AL7" s="64"/>
      <c r="AM7" s="64"/>
      <c r="AN7" s="102"/>
      <c r="AO7" s="103"/>
      <c r="AP7" s="103"/>
      <c r="AQ7" s="104"/>
      <c r="AR7" s="104"/>
      <c r="AS7" s="104"/>
      <c r="AT7" s="104"/>
      <c r="AU7" s="104"/>
      <c r="AV7" s="104"/>
      <c r="AW7" s="91" t="s">
        <v>104</v>
      </c>
      <c r="AX7" s="91"/>
      <c r="AY7" s="91"/>
      <c r="AZ7" s="409">
        <f>DAY(EOMONTH(DATE(X2,AB2,1),0))</f>
        <v>30</v>
      </c>
      <c r="BA7" s="410"/>
      <c r="BB7" s="92" t="s">
        <v>105</v>
      </c>
      <c r="BC7" s="70"/>
      <c r="BD7" s="70"/>
      <c r="BE7" s="72"/>
    </row>
    <row r="8" spans="1:57" ht="5.0999999999999996" customHeight="1" thickBot="1" x14ac:dyDescent="0.2">
      <c r="A8" s="105"/>
      <c r="B8" s="105"/>
      <c r="C8" s="106"/>
      <c r="D8" s="106"/>
      <c r="E8" s="105"/>
      <c r="F8" s="105"/>
      <c r="G8" s="107"/>
      <c r="H8" s="105"/>
      <c r="I8" s="105"/>
      <c r="J8" s="105"/>
      <c r="K8" s="105"/>
      <c r="L8" s="105"/>
      <c r="M8" s="105"/>
      <c r="N8" s="105"/>
      <c r="O8" s="105"/>
      <c r="P8" s="105"/>
      <c r="Q8" s="105"/>
      <c r="R8" s="105"/>
      <c r="S8" s="106"/>
      <c r="T8" s="105"/>
      <c r="U8" s="105"/>
      <c r="V8" s="105"/>
      <c r="W8" s="105"/>
      <c r="X8" s="105"/>
      <c r="Y8" s="105"/>
      <c r="Z8" s="105"/>
      <c r="AA8" s="105"/>
      <c r="AB8" s="105"/>
      <c r="AC8" s="105"/>
      <c r="AD8" s="105"/>
      <c r="AE8" s="105"/>
      <c r="AF8" s="105"/>
      <c r="AG8" s="105"/>
      <c r="AH8" s="105"/>
      <c r="AI8" s="105"/>
      <c r="AJ8" s="106"/>
      <c r="AK8" s="105"/>
      <c r="AL8" s="105"/>
      <c r="AM8" s="105"/>
      <c r="AN8" s="105"/>
      <c r="AO8" s="105"/>
      <c r="AP8" s="105"/>
      <c r="AQ8" s="105"/>
      <c r="AR8" s="105"/>
      <c r="AS8" s="105"/>
      <c r="AT8" s="105"/>
      <c r="AU8" s="105"/>
      <c r="AV8" s="105"/>
      <c r="AW8" s="105"/>
      <c r="AX8" s="105"/>
      <c r="AY8" s="105"/>
      <c r="AZ8" s="105"/>
      <c r="BA8" s="105"/>
      <c r="BB8" s="105"/>
      <c r="BC8" s="108"/>
      <c r="BD8" s="108"/>
      <c r="BE8" s="109"/>
    </row>
    <row r="9" spans="1:57" ht="20.25" customHeight="1" thickBot="1" x14ac:dyDescent="0.2">
      <c r="A9" s="105"/>
      <c r="B9" s="411" t="s">
        <v>106</v>
      </c>
      <c r="C9" s="414" t="s">
        <v>107</v>
      </c>
      <c r="D9" s="415"/>
      <c r="E9" s="420" t="s">
        <v>108</v>
      </c>
      <c r="F9" s="415"/>
      <c r="G9" s="420" t="s">
        <v>109</v>
      </c>
      <c r="H9" s="414"/>
      <c r="I9" s="414"/>
      <c r="J9" s="414"/>
      <c r="K9" s="415"/>
      <c r="L9" s="420" t="s">
        <v>110</v>
      </c>
      <c r="M9" s="414"/>
      <c r="N9" s="414"/>
      <c r="O9" s="423"/>
      <c r="P9" s="426" t="s">
        <v>111</v>
      </c>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8" t="str">
        <f>IF(AZ3="４週","(10)1～4週目の勤務時間数合計","(10)1か月の勤務時間数合計")</f>
        <v>(10)1～4週目の勤務時間数合計</v>
      </c>
      <c r="AV9" s="429"/>
      <c r="AW9" s="428" t="s">
        <v>112</v>
      </c>
      <c r="AX9" s="429"/>
      <c r="AY9" s="436" t="s">
        <v>113</v>
      </c>
      <c r="AZ9" s="436"/>
      <c r="BA9" s="436"/>
      <c r="BB9" s="436"/>
      <c r="BC9" s="436"/>
      <c r="BD9" s="436"/>
    </row>
    <row r="10" spans="1:57" ht="20.25" customHeight="1" thickBot="1" x14ac:dyDescent="0.2">
      <c r="A10" s="105"/>
      <c r="B10" s="412"/>
      <c r="C10" s="416"/>
      <c r="D10" s="417"/>
      <c r="E10" s="421"/>
      <c r="F10" s="417"/>
      <c r="G10" s="421"/>
      <c r="H10" s="416"/>
      <c r="I10" s="416"/>
      <c r="J10" s="416"/>
      <c r="K10" s="417"/>
      <c r="L10" s="421"/>
      <c r="M10" s="416"/>
      <c r="N10" s="416"/>
      <c r="O10" s="424"/>
      <c r="P10" s="438" t="s">
        <v>114</v>
      </c>
      <c r="Q10" s="439"/>
      <c r="R10" s="439"/>
      <c r="S10" s="439"/>
      <c r="T10" s="439"/>
      <c r="U10" s="439"/>
      <c r="V10" s="440"/>
      <c r="W10" s="438" t="s">
        <v>115</v>
      </c>
      <c r="X10" s="439"/>
      <c r="Y10" s="439"/>
      <c r="Z10" s="439"/>
      <c r="AA10" s="439"/>
      <c r="AB10" s="439"/>
      <c r="AC10" s="440"/>
      <c r="AD10" s="438" t="s">
        <v>116</v>
      </c>
      <c r="AE10" s="439"/>
      <c r="AF10" s="439"/>
      <c r="AG10" s="439"/>
      <c r="AH10" s="439"/>
      <c r="AI10" s="439"/>
      <c r="AJ10" s="440"/>
      <c r="AK10" s="438" t="s">
        <v>117</v>
      </c>
      <c r="AL10" s="439"/>
      <c r="AM10" s="439"/>
      <c r="AN10" s="439"/>
      <c r="AO10" s="439"/>
      <c r="AP10" s="439"/>
      <c r="AQ10" s="440"/>
      <c r="AR10" s="438" t="s">
        <v>118</v>
      </c>
      <c r="AS10" s="439"/>
      <c r="AT10" s="440"/>
      <c r="AU10" s="430"/>
      <c r="AV10" s="431"/>
      <c r="AW10" s="430"/>
      <c r="AX10" s="431"/>
      <c r="AY10" s="436"/>
      <c r="AZ10" s="436"/>
      <c r="BA10" s="436"/>
      <c r="BB10" s="436"/>
      <c r="BC10" s="436"/>
      <c r="BD10" s="436"/>
    </row>
    <row r="11" spans="1:57" ht="20.25" customHeight="1" thickBot="1" x14ac:dyDescent="0.2">
      <c r="A11" s="105"/>
      <c r="B11" s="412"/>
      <c r="C11" s="416"/>
      <c r="D11" s="417"/>
      <c r="E11" s="421"/>
      <c r="F11" s="417"/>
      <c r="G11" s="421"/>
      <c r="H11" s="416"/>
      <c r="I11" s="416"/>
      <c r="J11" s="416"/>
      <c r="K11" s="417"/>
      <c r="L11" s="421"/>
      <c r="M11" s="416"/>
      <c r="N11" s="416"/>
      <c r="O11" s="424"/>
      <c r="P11" s="111">
        <f>DAY(DATE($X$2,$AB$2,1))</f>
        <v>1</v>
      </c>
      <c r="Q11" s="112">
        <f>DAY(DATE($X$2,$AB$2,2))</f>
        <v>2</v>
      </c>
      <c r="R11" s="112">
        <f>DAY(DATE($X$2,$AB$2,3))</f>
        <v>3</v>
      </c>
      <c r="S11" s="112">
        <f>DAY(DATE($X$2,$AB$2,4))</f>
        <v>4</v>
      </c>
      <c r="T11" s="112">
        <f>DAY(DATE($X$2,$AB$2,5))</f>
        <v>5</v>
      </c>
      <c r="U11" s="112">
        <f>DAY(DATE($X$2,$AB$2,6))</f>
        <v>6</v>
      </c>
      <c r="V11" s="113">
        <f>DAY(DATE($X$2,$AB$2,7))</f>
        <v>7</v>
      </c>
      <c r="W11" s="111">
        <f>DAY(DATE($X$2,$AB$2,8))</f>
        <v>8</v>
      </c>
      <c r="X11" s="112">
        <f>DAY(DATE($X$2,$AB$2,9))</f>
        <v>9</v>
      </c>
      <c r="Y11" s="112">
        <f>DAY(DATE($X$2,$AB$2,10))</f>
        <v>10</v>
      </c>
      <c r="Z11" s="112">
        <f>DAY(DATE($X$2,$AB$2,11))</f>
        <v>11</v>
      </c>
      <c r="AA11" s="112">
        <f>DAY(DATE($X$2,$AB$2,12))</f>
        <v>12</v>
      </c>
      <c r="AB11" s="112">
        <f>DAY(DATE($X$2,$AB$2,13))</f>
        <v>13</v>
      </c>
      <c r="AC11" s="113">
        <f>DAY(DATE($X$2,$AB$2,14))</f>
        <v>14</v>
      </c>
      <c r="AD11" s="111">
        <f>DAY(DATE($X$2,$AB$2,15))</f>
        <v>15</v>
      </c>
      <c r="AE11" s="112">
        <f>DAY(DATE($X$2,$AB$2,16))</f>
        <v>16</v>
      </c>
      <c r="AF11" s="112">
        <f>DAY(DATE($X$2,$AB$2,17))</f>
        <v>17</v>
      </c>
      <c r="AG11" s="112">
        <f>DAY(DATE($X$2,$AB$2,18))</f>
        <v>18</v>
      </c>
      <c r="AH11" s="112">
        <f>DAY(DATE($X$2,$AB$2,19))</f>
        <v>19</v>
      </c>
      <c r="AI11" s="112">
        <f>DAY(DATE($X$2,$AB$2,20))</f>
        <v>20</v>
      </c>
      <c r="AJ11" s="113">
        <f>DAY(DATE($X$2,$AB$2,21))</f>
        <v>21</v>
      </c>
      <c r="AK11" s="111">
        <f>DAY(DATE($X$2,$AB$2,22))</f>
        <v>22</v>
      </c>
      <c r="AL11" s="112">
        <f>DAY(DATE($X$2,$AB$2,23))</f>
        <v>23</v>
      </c>
      <c r="AM11" s="112">
        <f>DAY(DATE($X$2,$AB$2,24))</f>
        <v>24</v>
      </c>
      <c r="AN11" s="112">
        <f>DAY(DATE($X$2,$AB$2,25))</f>
        <v>25</v>
      </c>
      <c r="AO11" s="112">
        <f>DAY(DATE($X$2,$AB$2,26))</f>
        <v>26</v>
      </c>
      <c r="AP11" s="112">
        <f>DAY(DATE($X$2,$AB$2,27))</f>
        <v>27</v>
      </c>
      <c r="AQ11" s="113">
        <f>DAY(DATE($X$2,$AB$2,28))</f>
        <v>28</v>
      </c>
      <c r="AR11" s="111" t="str">
        <f>IF(AZ3="暦月",IF(DAY(DATE($X$2,$AB$2,29))=29,29,""),"")</f>
        <v/>
      </c>
      <c r="AS11" s="112" t="str">
        <f>IF(AZ3="暦月",IF(DAY(DATE($X$2,$AB$2,30))=30,30,""),"")</f>
        <v/>
      </c>
      <c r="AT11" s="114" t="str">
        <f>IF(AZ3="暦月",IF(DAY(DATE($X$2,$AB$2,31))=31,31,""),"")</f>
        <v/>
      </c>
      <c r="AU11" s="430"/>
      <c r="AV11" s="431"/>
      <c r="AW11" s="430"/>
      <c r="AX11" s="431"/>
      <c r="AY11" s="436"/>
      <c r="AZ11" s="436"/>
      <c r="BA11" s="436"/>
      <c r="BB11" s="436"/>
      <c r="BC11" s="436"/>
      <c r="BD11" s="436"/>
    </row>
    <row r="12" spans="1:57" ht="20.25" hidden="1" customHeight="1" x14ac:dyDescent="0.15">
      <c r="A12" s="105"/>
      <c r="B12" s="412"/>
      <c r="C12" s="416"/>
      <c r="D12" s="417"/>
      <c r="E12" s="421"/>
      <c r="F12" s="417"/>
      <c r="G12" s="421"/>
      <c r="H12" s="416"/>
      <c r="I12" s="416"/>
      <c r="J12" s="416"/>
      <c r="K12" s="417"/>
      <c r="L12" s="421"/>
      <c r="M12" s="416"/>
      <c r="N12" s="416"/>
      <c r="O12" s="424"/>
      <c r="P12" s="111">
        <f>WEEKDAY(DATE($X$2,$AB$2,1))</f>
        <v>2</v>
      </c>
      <c r="Q12" s="112">
        <f>WEEKDAY(DATE($X$2,$AB$2,2))</f>
        <v>3</v>
      </c>
      <c r="R12" s="112">
        <f>WEEKDAY(DATE($X$2,$AB$2,3))</f>
        <v>4</v>
      </c>
      <c r="S12" s="112">
        <f>WEEKDAY(DATE($X$2,$AB$2,4))</f>
        <v>5</v>
      </c>
      <c r="T12" s="112">
        <f>WEEKDAY(DATE($X$2,$AB$2,5))</f>
        <v>6</v>
      </c>
      <c r="U12" s="112">
        <f>WEEKDAY(DATE($X$2,$AB$2,6))</f>
        <v>7</v>
      </c>
      <c r="V12" s="113">
        <f>WEEKDAY(DATE($X$2,$AB$2,7))</f>
        <v>1</v>
      </c>
      <c r="W12" s="111">
        <f>WEEKDAY(DATE($X$2,$AB$2,8))</f>
        <v>2</v>
      </c>
      <c r="X12" s="112">
        <f>WEEKDAY(DATE($X$2,$AB$2,9))</f>
        <v>3</v>
      </c>
      <c r="Y12" s="112">
        <f>WEEKDAY(DATE($X$2,$AB$2,10))</f>
        <v>4</v>
      </c>
      <c r="Z12" s="112">
        <f>WEEKDAY(DATE($X$2,$AB$2,11))</f>
        <v>5</v>
      </c>
      <c r="AA12" s="112">
        <f>WEEKDAY(DATE($X$2,$AB$2,12))</f>
        <v>6</v>
      </c>
      <c r="AB12" s="112">
        <f>WEEKDAY(DATE($X$2,$AB$2,13))</f>
        <v>7</v>
      </c>
      <c r="AC12" s="113">
        <f>WEEKDAY(DATE($X$2,$AB$2,14))</f>
        <v>1</v>
      </c>
      <c r="AD12" s="111">
        <f>WEEKDAY(DATE($X$2,$AB$2,15))</f>
        <v>2</v>
      </c>
      <c r="AE12" s="112">
        <f>WEEKDAY(DATE($X$2,$AB$2,16))</f>
        <v>3</v>
      </c>
      <c r="AF12" s="112">
        <f>WEEKDAY(DATE($X$2,$AB$2,17))</f>
        <v>4</v>
      </c>
      <c r="AG12" s="112">
        <f>WEEKDAY(DATE($X$2,$AB$2,18))</f>
        <v>5</v>
      </c>
      <c r="AH12" s="112">
        <f>WEEKDAY(DATE($X$2,$AB$2,19))</f>
        <v>6</v>
      </c>
      <c r="AI12" s="112">
        <f>WEEKDAY(DATE($X$2,$AB$2,20))</f>
        <v>7</v>
      </c>
      <c r="AJ12" s="113">
        <f>WEEKDAY(DATE($X$2,$AB$2,21))</f>
        <v>1</v>
      </c>
      <c r="AK12" s="111">
        <f>WEEKDAY(DATE($X$2,$AB$2,22))</f>
        <v>2</v>
      </c>
      <c r="AL12" s="112">
        <f>WEEKDAY(DATE($X$2,$AB$2,23))</f>
        <v>3</v>
      </c>
      <c r="AM12" s="112">
        <f>WEEKDAY(DATE($X$2,$AB$2,24))</f>
        <v>4</v>
      </c>
      <c r="AN12" s="112">
        <f>WEEKDAY(DATE($X$2,$AB$2,25))</f>
        <v>5</v>
      </c>
      <c r="AO12" s="112">
        <f>WEEKDAY(DATE($X$2,$AB$2,26))</f>
        <v>6</v>
      </c>
      <c r="AP12" s="112">
        <f>WEEKDAY(DATE($X$2,$AB$2,27))</f>
        <v>7</v>
      </c>
      <c r="AQ12" s="113">
        <f>WEEKDAY(DATE($X$2,$AB$2,28))</f>
        <v>1</v>
      </c>
      <c r="AR12" s="111">
        <f>IF(AR11=29,WEEKDAY(DATE($X$2,$AB$2,29)),0)</f>
        <v>0</v>
      </c>
      <c r="AS12" s="112">
        <f>IF(AS11=30,WEEKDAY(DATE($X$2,$AB$2,30)),0)</f>
        <v>0</v>
      </c>
      <c r="AT12" s="114">
        <f>IF(AT11=31,WEEKDAY(DATE($X$2,$AB$2,31)),0)</f>
        <v>0</v>
      </c>
      <c r="AU12" s="432"/>
      <c r="AV12" s="433"/>
      <c r="AW12" s="432"/>
      <c r="AX12" s="433"/>
      <c r="AY12" s="437"/>
      <c r="AZ12" s="437"/>
      <c r="BA12" s="437"/>
      <c r="BB12" s="437"/>
      <c r="BC12" s="437"/>
      <c r="BD12" s="437"/>
    </row>
    <row r="13" spans="1:57" ht="20.25" customHeight="1" thickBot="1" x14ac:dyDescent="0.2">
      <c r="A13" s="105"/>
      <c r="B13" s="413"/>
      <c r="C13" s="418"/>
      <c r="D13" s="419"/>
      <c r="E13" s="422"/>
      <c r="F13" s="419"/>
      <c r="G13" s="422"/>
      <c r="H13" s="418"/>
      <c r="I13" s="418"/>
      <c r="J13" s="418"/>
      <c r="K13" s="419"/>
      <c r="L13" s="422"/>
      <c r="M13" s="418"/>
      <c r="N13" s="418"/>
      <c r="O13" s="425"/>
      <c r="P13" s="115" t="str">
        <f>IF(P12=1,"日",IF(P12=2,"月",IF(P12=3,"火",IF(P12=4,"水",IF(P12=5,"木",IF(P12=6,"金","土"))))))</f>
        <v>月</v>
      </c>
      <c r="Q13" s="116" t="str">
        <f t="shared" ref="Q13:AQ13" si="0">IF(Q12=1,"日",IF(Q12=2,"月",IF(Q12=3,"火",IF(Q12=4,"水",IF(Q12=5,"木",IF(Q12=6,"金","土"))))))</f>
        <v>火</v>
      </c>
      <c r="R13" s="116" t="str">
        <f t="shared" si="0"/>
        <v>水</v>
      </c>
      <c r="S13" s="116" t="str">
        <f t="shared" si="0"/>
        <v>木</v>
      </c>
      <c r="T13" s="116" t="str">
        <f t="shared" si="0"/>
        <v>金</v>
      </c>
      <c r="U13" s="116" t="str">
        <f t="shared" si="0"/>
        <v>土</v>
      </c>
      <c r="V13" s="117" t="str">
        <f t="shared" si="0"/>
        <v>日</v>
      </c>
      <c r="W13" s="115" t="str">
        <f t="shared" si="0"/>
        <v>月</v>
      </c>
      <c r="X13" s="116" t="str">
        <f t="shared" si="0"/>
        <v>火</v>
      </c>
      <c r="Y13" s="116" t="str">
        <f t="shared" si="0"/>
        <v>水</v>
      </c>
      <c r="Z13" s="116" t="str">
        <f t="shared" si="0"/>
        <v>木</v>
      </c>
      <c r="AA13" s="116" t="str">
        <f t="shared" si="0"/>
        <v>金</v>
      </c>
      <c r="AB13" s="116" t="str">
        <f t="shared" si="0"/>
        <v>土</v>
      </c>
      <c r="AC13" s="117" t="str">
        <f t="shared" si="0"/>
        <v>日</v>
      </c>
      <c r="AD13" s="115" t="str">
        <f t="shared" si="0"/>
        <v>月</v>
      </c>
      <c r="AE13" s="116" t="str">
        <f t="shared" si="0"/>
        <v>火</v>
      </c>
      <c r="AF13" s="116" t="str">
        <f t="shared" si="0"/>
        <v>水</v>
      </c>
      <c r="AG13" s="116" t="str">
        <f t="shared" si="0"/>
        <v>木</v>
      </c>
      <c r="AH13" s="116" t="str">
        <f t="shared" si="0"/>
        <v>金</v>
      </c>
      <c r="AI13" s="116" t="str">
        <f t="shared" si="0"/>
        <v>土</v>
      </c>
      <c r="AJ13" s="117" t="str">
        <f t="shared" si="0"/>
        <v>日</v>
      </c>
      <c r="AK13" s="115" t="str">
        <f t="shared" si="0"/>
        <v>月</v>
      </c>
      <c r="AL13" s="116" t="str">
        <f t="shared" si="0"/>
        <v>火</v>
      </c>
      <c r="AM13" s="116" t="str">
        <f t="shared" si="0"/>
        <v>水</v>
      </c>
      <c r="AN13" s="116" t="str">
        <f t="shared" si="0"/>
        <v>木</v>
      </c>
      <c r="AO13" s="116" t="str">
        <f t="shared" si="0"/>
        <v>金</v>
      </c>
      <c r="AP13" s="116" t="str">
        <f t="shared" si="0"/>
        <v>土</v>
      </c>
      <c r="AQ13" s="117" t="str">
        <f t="shared" si="0"/>
        <v>日</v>
      </c>
      <c r="AR13" s="116" t="str">
        <f>IF(AR12=1,"日",IF(AR12=2,"月",IF(AR12=3,"火",IF(AR12=4,"水",IF(AR12=5,"木",IF(AR12=6,"金",IF(AR12=0,"","土")))))))</f>
        <v/>
      </c>
      <c r="AS13" s="116" t="str">
        <f>IF(AS12=1,"日",IF(AS12=2,"月",IF(AS12=3,"火",IF(AS12=4,"水",IF(AS12=5,"木",IF(AS12=6,"金",IF(AS12=0,"","土")))))))</f>
        <v/>
      </c>
      <c r="AT13" s="118" t="str">
        <f>IF(AT12=1,"日",IF(AT12=2,"月",IF(AT12=3,"火",IF(AT12=4,"水",IF(AT12=5,"木",IF(AT12=6,"金",IF(AT12=0,"","土")))))))</f>
        <v/>
      </c>
      <c r="AU13" s="434"/>
      <c r="AV13" s="435"/>
      <c r="AW13" s="434"/>
      <c r="AX13" s="435"/>
      <c r="AY13" s="437"/>
      <c r="AZ13" s="437"/>
      <c r="BA13" s="437"/>
      <c r="BB13" s="437"/>
      <c r="BC13" s="437"/>
      <c r="BD13" s="437"/>
    </row>
    <row r="14" spans="1:57" ht="39.950000000000003" customHeight="1" x14ac:dyDescent="0.15">
      <c r="A14" s="105"/>
      <c r="B14" s="119">
        <v>1</v>
      </c>
      <c r="C14" s="381"/>
      <c r="D14" s="382"/>
      <c r="E14" s="398"/>
      <c r="F14" s="399"/>
      <c r="G14" s="385"/>
      <c r="H14" s="386"/>
      <c r="I14" s="386"/>
      <c r="J14" s="386"/>
      <c r="K14" s="387"/>
      <c r="L14" s="400"/>
      <c r="M14" s="401"/>
      <c r="N14" s="401"/>
      <c r="O14" s="402"/>
      <c r="P14" s="120"/>
      <c r="Q14" s="121"/>
      <c r="R14" s="121"/>
      <c r="S14" s="121"/>
      <c r="T14" s="121"/>
      <c r="U14" s="121"/>
      <c r="V14" s="122"/>
      <c r="W14" s="120"/>
      <c r="X14" s="121"/>
      <c r="Y14" s="121"/>
      <c r="Z14" s="121"/>
      <c r="AA14" s="121"/>
      <c r="AB14" s="121"/>
      <c r="AC14" s="122"/>
      <c r="AD14" s="120"/>
      <c r="AE14" s="121"/>
      <c r="AF14" s="121"/>
      <c r="AG14" s="121"/>
      <c r="AH14" s="121"/>
      <c r="AI14" s="121"/>
      <c r="AJ14" s="122"/>
      <c r="AK14" s="120"/>
      <c r="AL14" s="121"/>
      <c r="AM14" s="121"/>
      <c r="AN14" s="121"/>
      <c r="AO14" s="121"/>
      <c r="AP14" s="121"/>
      <c r="AQ14" s="122"/>
      <c r="AR14" s="120"/>
      <c r="AS14" s="121"/>
      <c r="AT14" s="122"/>
      <c r="AU14" s="403">
        <f>IF($AZ$3="４週",SUM(P14:AQ14),IF($AZ$3="暦月",SUM(P14:AT14),""))</f>
        <v>0</v>
      </c>
      <c r="AV14" s="404"/>
      <c r="AW14" s="405">
        <f t="shared" ref="AW14:AW31" si="1">IF($AZ$3="４週",AU14/4,IF($AZ$3="暦月",AU14/($AZ$7/7),""))</f>
        <v>0</v>
      </c>
      <c r="AX14" s="406"/>
      <c r="AY14" s="395"/>
      <c r="AZ14" s="396"/>
      <c r="BA14" s="396"/>
      <c r="BB14" s="396"/>
      <c r="BC14" s="396"/>
      <c r="BD14" s="397"/>
    </row>
    <row r="15" spans="1:57" ht="39.950000000000003" customHeight="1" x14ac:dyDescent="0.15">
      <c r="A15" s="105"/>
      <c r="B15" s="123">
        <f t="shared" ref="B15:B31" si="2">B14+1</f>
        <v>2</v>
      </c>
      <c r="C15" s="381"/>
      <c r="D15" s="382"/>
      <c r="E15" s="383"/>
      <c r="F15" s="384"/>
      <c r="G15" s="385"/>
      <c r="H15" s="386"/>
      <c r="I15" s="386"/>
      <c r="J15" s="386"/>
      <c r="K15" s="387"/>
      <c r="L15" s="388"/>
      <c r="M15" s="389"/>
      <c r="N15" s="389"/>
      <c r="O15" s="390"/>
      <c r="P15" s="124"/>
      <c r="Q15" s="125"/>
      <c r="R15" s="125"/>
      <c r="S15" s="125"/>
      <c r="T15" s="125"/>
      <c r="U15" s="125"/>
      <c r="V15" s="126"/>
      <c r="W15" s="124"/>
      <c r="X15" s="125"/>
      <c r="Y15" s="125"/>
      <c r="Z15" s="125"/>
      <c r="AA15" s="125"/>
      <c r="AB15" s="125"/>
      <c r="AC15" s="126"/>
      <c r="AD15" s="124"/>
      <c r="AE15" s="125"/>
      <c r="AF15" s="125"/>
      <c r="AG15" s="125"/>
      <c r="AH15" s="125"/>
      <c r="AI15" s="125"/>
      <c r="AJ15" s="126"/>
      <c r="AK15" s="124"/>
      <c r="AL15" s="125"/>
      <c r="AM15" s="125"/>
      <c r="AN15" s="125"/>
      <c r="AO15" s="125"/>
      <c r="AP15" s="125"/>
      <c r="AQ15" s="126"/>
      <c r="AR15" s="124"/>
      <c r="AS15" s="125"/>
      <c r="AT15" s="126"/>
      <c r="AU15" s="391">
        <f>IF($AZ$3="４週",SUM(P15:AQ15),IF($AZ$3="暦月",SUM(P15:AT15),""))</f>
        <v>0</v>
      </c>
      <c r="AV15" s="392"/>
      <c r="AW15" s="393">
        <f t="shared" si="1"/>
        <v>0</v>
      </c>
      <c r="AX15" s="394"/>
      <c r="AY15" s="361"/>
      <c r="AZ15" s="362"/>
      <c r="BA15" s="362"/>
      <c r="BB15" s="362"/>
      <c r="BC15" s="362"/>
      <c r="BD15" s="363"/>
    </row>
    <row r="16" spans="1:57" ht="39.950000000000003" customHeight="1" x14ac:dyDescent="0.15">
      <c r="A16" s="105"/>
      <c r="B16" s="123">
        <f t="shared" si="2"/>
        <v>3</v>
      </c>
      <c r="C16" s="381"/>
      <c r="D16" s="382"/>
      <c r="E16" s="383"/>
      <c r="F16" s="384"/>
      <c r="G16" s="385"/>
      <c r="H16" s="386"/>
      <c r="I16" s="386"/>
      <c r="J16" s="386"/>
      <c r="K16" s="387"/>
      <c r="L16" s="388"/>
      <c r="M16" s="389"/>
      <c r="N16" s="389"/>
      <c r="O16" s="390"/>
      <c r="P16" s="124"/>
      <c r="Q16" s="125"/>
      <c r="R16" s="125"/>
      <c r="S16" s="125"/>
      <c r="T16" s="125"/>
      <c r="U16" s="125"/>
      <c r="V16" s="126"/>
      <c r="W16" s="124"/>
      <c r="X16" s="125"/>
      <c r="Y16" s="125"/>
      <c r="Z16" s="125"/>
      <c r="AA16" s="125"/>
      <c r="AB16" s="125"/>
      <c r="AC16" s="126"/>
      <c r="AD16" s="124"/>
      <c r="AE16" s="125"/>
      <c r="AF16" s="125"/>
      <c r="AG16" s="125"/>
      <c r="AH16" s="125"/>
      <c r="AI16" s="125"/>
      <c r="AJ16" s="126"/>
      <c r="AK16" s="124"/>
      <c r="AL16" s="125"/>
      <c r="AM16" s="125"/>
      <c r="AN16" s="125"/>
      <c r="AO16" s="125"/>
      <c r="AP16" s="125"/>
      <c r="AQ16" s="126"/>
      <c r="AR16" s="124"/>
      <c r="AS16" s="125"/>
      <c r="AT16" s="126"/>
      <c r="AU16" s="391">
        <f>IF($AZ$3="４週",SUM(P16:AQ16),IF($AZ$3="暦月",SUM(P16:AT16),""))</f>
        <v>0</v>
      </c>
      <c r="AV16" s="392"/>
      <c r="AW16" s="393">
        <f t="shared" si="1"/>
        <v>0</v>
      </c>
      <c r="AX16" s="394"/>
      <c r="AY16" s="361"/>
      <c r="AZ16" s="362"/>
      <c r="BA16" s="362"/>
      <c r="BB16" s="362"/>
      <c r="BC16" s="362"/>
      <c r="BD16" s="363"/>
    </row>
    <row r="17" spans="1:56" ht="39.950000000000003" customHeight="1" x14ac:dyDescent="0.15">
      <c r="A17" s="105"/>
      <c r="B17" s="123">
        <f t="shared" si="2"/>
        <v>4</v>
      </c>
      <c r="C17" s="381"/>
      <c r="D17" s="382"/>
      <c r="E17" s="383"/>
      <c r="F17" s="384"/>
      <c r="G17" s="385"/>
      <c r="H17" s="386"/>
      <c r="I17" s="386"/>
      <c r="J17" s="386"/>
      <c r="K17" s="387"/>
      <c r="L17" s="388"/>
      <c r="M17" s="389"/>
      <c r="N17" s="389"/>
      <c r="O17" s="390"/>
      <c r="P17" s="124"/>
      <c r="Q17" s="125"/>
      <c r="R17" s="125"/>
      <c r="S17" s="125"/>
      <c r="T17" s="125"/>
      <c r="U17" s="125"/>
      <c r="V17" s="126"/>
      <c r="W17" s="124"/>
      <c r="X17" s="125"/>
      <c r="Y17" s="125"/>
      <c r="Z17" s="125"/>
      <c r="AA17" s="125"/>
      <c r="AB17" s="125"/>
      <c r="AC17" s="126"/>
      <c r="AD17" s="124"/>
      <c r="AE17" s="125"/>
      <c r="AF17" s="125"/>
      <c r="AG17" s="125"/>
      <c r="AH17" s="125"/>
      <c r="AI17" s="125"/>
      <c r="AJ17" s="126"/>
      <c r="AK17" s="124"/>
      <c r="AL17" s="125"/>
      <c r="AM17" s="125"/>
      <c r="AN17" s="125"/>
      <c r="AO17" s="125"/>
      <c r="AP17" s="125"/>
      <c r="AQ17" s="126"/>
      <c r="AR17" s="124"/>
      <c r="AS17" s="125"/>
      <c r="AT17" s="126"/>
      <c r="AU17" s="391">
        <f>IF($AZ$3="４週",SUM(P17:AQ17),IF($AZ$3="暦月",SUM(P17:AT17),""))</f>
        <v>0</v>
      </c>
      <c r="AV17" s="392"/>
      <c r="AW17" s="393">
        <f t="shared" si="1"/>
        <v>0</v>
      </c>
      <c r="AX17" s="394"/>
      <c r="AY17" s="361"/>
      <c r="AZ17" s="362"/>
      <c r="BA17" s="362"/>
      <c r="BB17" s="362"/>
      <c r="BC17" s="362"/>
      <c r="BD17" s="363"/>
    </row>
    <row r="18" spans="1:56" ht="39.950000000000003" customHeight="1" x14ac:dyDescent="0.15">
      <c r="A18" s="105"/>
      <c r="B18" s="123">
        <f t="shared" si="2"/>
        <v>5</v>
      </c>
      <c r="C18" s="381"/>
      <c r="D18" s="382"/>
      <c r="E18" s="383"/>
      <c r="F18" s="384"/>
      <c r="G18" s="385"/>
      <c r="H18" s="386"/>
      <c r="I18" s="386"/>
      <c r="J18" s="386"/>
      <c r="K18" s="387"/>
      <c r="L18" s="388"/>
      <c r="M18" s="389"/>
      <c r="N18" s="389"/>
      <c r="O18" s="390"/>
      <c r="P18" s="124"/>
      <c r="Q18" s="125"/>
      <c r="R18" s="125"/>
      <c r="S18" s="125"/>
      <c r="T18" s="125"/>
      <c r="U18" s="125"/>
      <c r="V18" s="126"/>
      <c r="W18" s="124"/>
      <c r="X18" s="125"/>
      <c r="Y18" s="125"/>
      <c r="Z18" s="125"/>
      <c r="AA18" s="125"/>
      <c r="AB18" s="125"/>
      <c r="AC18" s="126"/>
      <c r="AD18" s="124"/>
      <c r="AE18" s="125"/>
      <c r="AF18" s="125"/>
      <c r="AG18" s="125"/>
      <c r="AH18" s="125"/>
      <c r="AI18" s="125"/>
      <c r="AJ18" s="126"/>
      <c r="AK18" s="124"/>
      <c r="AL18" s="125"/>
      <c r="AM18" s="125"/>
      <c r="AN18" s="125"/>
      <c r="AO18" s="125"/>
      <c r="AP18" s="125"/>
      <c r="AQ18" s="126"/>
      <c r="AR18" s="124"/>
      <c r="AS18" s="125"/>
      <c r="AT18" s="126"/>
      <c r="AU18" s="391">
        <f t="shared" ref="AU18:AU31" si="3">IF($AZ$3="４週",SUM(P18:AQ18),IF($AZ$3="暦月",SUM(P18:AT18),""))</f>
        <v>0</v>
      </c>
      <c r="AV18" s="392"/>
      <c r="AW18" s="393">
        <f t="shared" si="1"/>
        <v>0</v>
      </c>
      <c r="AX18" s="394"/>
      <c r="AY18" s="361"/>
      <c r="AZ18" s="362"/>
      <c r="BA18" s="362"/>
      <c r="BB18" s="362"/>
      <c r="BC18" s="362"/>
      <c r="BD18" s="363"/>
    </row>
    <row r="19" spans="1:56" ht="39.950000000000003" customHeight="1" x14ac:dyDescent="0.15">
      <c r="A19" s="105"/>
      <c r="B19" s="123">
        <f t="shared" si="2"/>
        <v>6</v>
      </c>
      <c r="C19" s="381"/>
      <c r="D19" s="382"/>
      <c r="E19" s="383"/>
      <c r="F19" s="384"/>
      <c r="G19" s="385"/>
      <c r="H19" s="386"/>
      <c r="I19" s="386"/>
      <c r="J19" s="386"/>
      <c r="K19" s="387"/>
      <c r="L19" s="388"/>
      <c r="M19" s="389"/>
      <c r="N19" s="389"/>
      <c r="O19" s="390"/>
      <c r="P19" s="124"/>
      <c r="Q19" s="125"/>
      <c r="R19" s="125"/>
      <c r="S19" s="125"/>
      <c r="T19" s="125"/>
      <c r="U19" s="125"/>
      <c r="V19" s="126"/>
      <c r="W19" s="124"/>
      <c r="X19" s="125"/>
      <c r="Y19" s="125"/>
      <c r="Z19" s="125"/>
      <c r="AA19" s="125"/>
      <c r="AB19" s="125"/>
      <c r="AC19" s="126"/>
      <c r="AD19" s="124"/>
      <c r="AE19" s="125"/>
      <c r="AF19" s="125"/>
      <c r="AG19" s="125"/>
      <c r="AH19" s="125"/>
      <c r="AI19" s="125"/>
      <c r="AJ19" s="126"/>
      <c r="AK19" s="124"/>
      <c r="AL19" s="125"/>
      <c r="AM19" s="125"/>
      <c r="AN19" s="125"/>
      <c r="AO19" s="125"/>
      <c r="AP19" s="125"/>
      <c r="AQ19" s="126"/>
      <c r="AR19" s="124"/>
      <c r="AS19" s="125"/>
      <c r="AT19" s="126"/>
      <c r="AU19" s="391">
        <f t="shared" si="3"/>
        <v>0</v>
      </c>
      <c r="AV19" s="392"/>
      <c r="AW19" s="393">
        <f t="shared" si="1"/>
        <v>0</v>
      </c>
      <c r="AX19" s="394"/>
      <c r="AY19" s="361"/>
      <c r="AZ19" s="362"/>
      <c r="BA19" s="362"/>
      <c r="BB19" s="362"/>
      <c r="BC19" s="362"/>
      <c r="BD19" s="363"/>
    </row>
    <row r="20" spans="1:56" ht="39.950000000000003" customHeight="1" x14ac:dyDescent="0.15">
      <c r="A20" s="105"/>
      <c r="B20" s="123">
        <f t="shared" si="2"/>
        <v>7</v>
      </c>
      <c r="C20" s="381"/>
      <c r="D20" s="382"/>
      <c r="E20" s="383"/>
      <c r="F20" s="384"/>
      <c r="G20" s="385"/>
      <c r="H20" s="386"/>
      <c r="I20" s="386"/>
      <c r="J20" s="386"/>
      <c r="K20" s="387"/>
      <c r="L20" s="388"/>
      <c r="M20" s="389"/>
      <c r="N20" s="389"/>
      <c r="O20" s="390"/>
      <c r="P20" s="124"/>
      <c r="Q20" s="125"/>
      <c r="R20" s="125"/>
      <c r="S20" s="125"/>
      <c r="T20" s="125"/>
      <c r="U20" s="125"/>
      <c r="V20" s="126"/>
      <c r="W20" s="124"/>
      <c r="X20" s="125"/>
      <c r="Y20" s="125"/>
      <c r="Z20" s="125"/>
      <c r="AA20" s="125"/>
      <c r="AB20" s="125"/>
      <c r="AC20" s="126"/>
      <c r="AD20" s="124"/>
      <c r="AE20" s="125"/>
      <c r="AF20" s="125"/>
      <c r="AG20" s="125"/>
      <c r="AH20" s="125"/>
      <c r="AI20" s="125"/>
      <c r="AJ20" s="126"/>
      <c r="AK20" s="124"/>
      <c r="AL20" s="125"/>
      <c r="AM20" s="125"/>
      <c r="AN20" s="125"/>
      <c r="AO20" s="125"/>
      <c r="AP20" s="125"/>
      <c r="AQ20" s="126"/>
      <c r="AR20" s="124"/>
      <c r="AS20" s="125"/>
      <c r="AT20" s="126"/>
      <c r="AU20" s="391">
        <f>IF($AZ$3="４週",SUM(P20:AQ20),IF($AZ$3="暦月",SUM(P20:AT20),""))</f>
        <v>0</v>
      </c>
      <c r="AV20" s="392"/>
      <c r="AW20" s="393">
        <f t="shared" si="1"/>
        <v>0</v>
      </c>
      <c r="AX20" s="394"/>
      <c r="AY20" s="361"/>
      <c r="AZ20" s="362"/>
      <c r="BA20" s="362"/>
      <c r="BB20" s="362"/>
      <c r="BC20" s="362"/>
      <c r="BD20" s="363"/>
    </row>
    <row r="21" spans="1:56" ht="39.950000000000003" customHeight="1" x14ac:dyDescent="0.15">
      <c r="A21" s="105"/>
      <c r="B21" s="123">
        <f t="shared" si="2"/>
        <v>8</v>
      </c>
      <c r="C21" s="381"/>
      <c r="D21" s="382"/>
      <c r="E21" s="383"/>
      <c r="F21" s="384"/>
      <c r="G21" s="385"/>
      <c r="H21" s="386"/>
      <c r="I21" s="386"/>
      <c r="J21" s="386"/>
      <c r="K21" s="387"/>
      <c r="L21" s="388"/>
      <c r="M21" s="389"/>
      <c r="N21" s="389"/>
      <c r="O21" s="390"/>
      <c r="P21" s="124"/>
      <c r="Q21" s="125"/>
      <c r="R21" s="125"/>
      <c r="S21" s="125"/>
      <c r="T21" s="125"/>
      <c r="U21" s="125"/>
      <c r="V21" s="126"/>
      <c r="W21" s="124"/>
      <c r="X21" s="125"/>
      <c r="Y21" s="125"/>
      <c r="Z21" s="125"/>
      <c r="AA21" s="125"/>
      <c r="AB21" s="125"/>
      <c r="AC21" s="126"/>
      <c r="AD21" s="124"/>
      <c r="AE21" s="125"/>
      <c r="AF21" s="125"/>
      <c r="AG21" s="125"/>
      <c r="AH21" s="125"/>
      <c r="AI21" s="125"/>
      <c r="AJ21" s="126"/>
      <c r="AK21" s="124"/>
      <c r="AL21" s="125"/>
      <c r="AM21" s="125"/>
      <c r="AN21" s="125"/>
      <c r="AO21" s="125"/>
      <c r="AP21" s="125"/>
      <c r="AQ21" s="126"/>
      <c r="AR21" s="124"/>
      <c r="AS21" s="125"/>
      <c r="AT21" s="126"/>
      <c r="AU21" s="391">
        <f t="shared" si="3"/>
        <v>0</v>
      </c>
      <c r="AV21" s="392"/>
      <c r="AW21" s="393">
        <f t="shared" si="1"/>
        <v>0</v>
      </c>
      <c r="AX21" s="394"/>
      <c r="AY21" s="361"/>
      <c r="AZ21" s="362"/>
      <c r="BA21" s="362"/>
      <c r="BB21" s="362"/>
      <c r="BC21" s="362"/>
      <c r="BD21" s="363"/>
    </row>
    <row r="22" spans="1:56" ht="39.950000000000003" customHeight="1" x14ac:dyDescent="0.15">
      <c r="A22" s="105"/>
      <c r="B22" s="123">
        <f t="shared" si="2"/>
        <v>9</v>
      </c>
      <c r="C22" s="381"/>
      <c r="D22" s="382"/>
      <c r="E22" s="383"/>
      <c r="F22" s="384"/>
      <c r="G22" s="385"/>
      <c r="H22" s="386"/>
      <c r="I22" s="386"/>
      <c r="J22" s="386"/>
      <c r="K22" s="387"/>
      <c r="L22" s="388"/>
      <c r="M22" s="389"/>
      <c r="N22" s="389"/>
      <c r="O22" s="390"/>
      <c r="P22" s="124"/>
      <c r="Q22" s="125"/>
      <c r="R22" s="125"/>
      <c r="S22" s="125"/>
      <c r="T22" s="125"/>
      <c r="U22" s="125"/>
      <c r="V22" s="126"/>
      <c r="W22" s="124"/>
      <c r="X22" s="125"/>
      <c r="Y22" s="125"/>
      <c r="Z22" s="125"/>
      <c r="AA22" s="125"/>
      <c r="AB22" s="125"/>
      <c r="AC22" s="126"/>
      <c r="AD22" s="124"/>
      <c r="AE22" s="125"/>
      <c r="AF22" s="125"/>
      <c r="AG22" s="125"/>
      <c r="AH22" s="125"/>
      <c r="AI22" s="125"/>
      <c r="AJ22" s="126"/>
      <c r="AK22" s="124"/>
      <c r="AL22" s="125"/>
      <c r="AM22" s="125"/>
      <c r="AN22" s="125"/>
      <c r="AO22" s="125"/>
      <c r="AP22" s="125"/>
      <c r="AQ22" s="126"/>
      <c r="AR22" s="124"/>
      <c r="AS22" s="125"/>
      <c r="AT22" s="126"/>
      <c r="AU22" s="391">
        <f t="shared" si="3"/>
        <v>0</v>
      </c>
      <c r="AV22" s="392"/>
      <c r="AW22" s="393">
        <f t="shared" si="1"/>
        <v>0</v>
      </c>
      <c r="AX22" s="394"/>
      <c r="AY22" s="361"/>
      <c r="AZ22" s="362"/>
      <c r="BA22" s="362"/>
      <c r="BB22" s="362"/>
      <c r="BC22" s="362"/>
      <c r="BD22" s="363"/>
    </row>
    <row r="23" spans="1:56" ht="39.950000000000003" customHeight="1" x14ac:dyDescent="0.15">
      <c r="A23" s="105"/>
      <c r="B23" s="123">
        <f t="shared" si="2"/>
        <v>10</v>
      </c>
      <c r="C23" s="381"/>
      <c r="D23" s="382"/>
      <c r="E23" s="383"/>
      <c r="F23" s="384"/>
      <c r="G23" s="385"/>
      <c r="H23" s="386"/>
      <c r="I23" s="386"/>
      <c r="J23" s="386"/>
      <c r="K23" s="387"/>
      <c r="L23" s="388"/>
      <c r="M23" s="389"/>
      <c r="N23" s="389"/>
      <c r="O23" s="390"/>
      <c r="P23" s="124"/>
      <c r="Q23" s="125"/>
      <c r="R23" s="125"/>
      <c r="S23" s="125"/>
      <c r="T23" s="125"/>
      <c r="U23" s="125"/>
      <c r="V23" s="126"/>
      <c r="W23" s="124"/>
      <c r="X23" s="125"/>
      <c r="Y23" s="125"/>
      <c r="Z23" s="125"/>
      <c r="AA23" s="125"/>
      <c r="AB23" s="125"/>
      <c r="AC23" s="126"/>
      <c r="AD23" s="124"/>
      <c r="AE23" s="125"/>
      <c r="AF23" s="125"/>
      <c r="AG23" s="125"/>
      <c r="AH23" s="125"/>
      <c r="AI23" s="125"/>
      <c r="AJ23" s="126"/>
      <c r="AK23" s="124"/>
      <c r="AL23" s="125"/>
      <c r="AM23" s="125"/>
      <c r="AN23" s="125"/>
      <c r="AO23" s="125"/>
      <c r="AP23" s="125"/>
      <c r="AQ23" s="126"/>
      <c r="AR23" s="124"/>
      <c r="AS23" s="125"/>
      <c r="AT23" s="126"/>
      <c r="AU23" s="391">
        <f t="shared" si="3"/>
        <v>0</v>
      </c>
      <c r="AV23" s="392"/>
      <c r="AW23" s="393">
        <f t="shared" si="1"/>
        <v>0</v>
      </c>
      <c r="AX23" s="394"/>
      <c r="AY23" s="361"/>
      <c r="AZ23" s="362"/>
      <c r="BA23" s="362"/>
      <c r="BB23" s="362"/>
      <c r="BC23" s="362"/>
      <c r="BD23" s="363"/>
    </row>
    <row r="24" spans="1:56" ht="39.950000000000003" customHeight="1" x14ac:dyDescent="0.15">
      <c r="A24" s="105"/>
      <c r="B24" s="123">
        <f t="shared" si="2"/>
        <v>11</v>
      </c>
      <c r="C24" s="381"/>
      <c r="D24" s="382"/>
      <c r="E24" s="383"/>
      <c r="F24" s="384"/>
      <c r="G24" s="385"/>
      <c r="H24" s="386"/>
      <c r="I24" s="386"/>
      <c r="J24" s="386"/>
      <c r="K24" s="387"/>
      <c r="L24" s="388"/>
      <c r="M24" s="389"/>
      <c r="N24" s="389"/>
      <c r="O24" s="390"/>
      <c r="P24" s="124"/>
      <c r="Q24" s="125"/>
      <c r="R24" s="125"/>
      <c r="S24" s="125"/>
      <c r="T24" s="125"/>
      <c r="U24" s="125"/>
      <c r="V24" s="126"/>
      <c r="W24" s="124"/>
      <c r="X24" s="125"/>
      <c r="Y24" s="125"/>
      <c r="Z24" s="125"/>
      <c r="AA24" s="125"/>
      <c r="AB24" s="125"/>
      <c r="AC24" s="126"/>
      <c r="AD24" s="124"/>
      <c r="AE24" s="125"/>
      <c r="AF24" s="125"/>
      <c r="AG24" s="125"/>
      <c r="AH24" s="125"/>
      <c r="AI24" s="125"/>
      <c r="AJ24" s="126"/>
      <c r="AK24" s="124"/>
      <c r="AL24" s="125"/>
      <c r="AM24" s="125"/>
      <c r="AN24" s="125"/>
      <c r="AO24" s="125"/>
      <c r="AP24" s="125"/>
      <c r="AQ24" s="126"/>
      <c r="AR24" s="124"/>
      <c r="AS24" s="125"/>
      <c r="AT24" s="126"/>
      <c r="AU24" s="391">
        <f t="shared" si="3"/>
        <v>0</v>
      </c>
      <c r="AV24" s="392"/>
      <c r="AW24" s="393">
        <f t="shared" si="1"/>
        <v>0</v>
      </c>
      <c r="AX24" s="394"/>
      <c r="AY24" s="361"/>
      <c r="AZ24" s="362"/>
      <c r="BA24" s="362"/>
      <c r="BB24" s="362"/>
      <c r="BC24" s="362"/>
      <c r="BD24" s="363"/>
    </row>
    <row r="25" spans="1:56" ht="39.950000000000003" customHeight="1" x14ac:dyDescent="0.15">
      <c r="A25" s="105"/>
      <c r="B25" s="123">
        <f t="shared" si="2"/>
        <v>12</v>
      </c>
      <c r="C25" s="381"/>
      <c r="D25" s="382"/>
      <c r="E25" s="383"/>
      <c r="F25" s="384"/>
      <c r="G25" s="385"/>
      <c r="H25" s="386"/>
      <c r="I25" s="386"/>
      <c r="J25" s="386"/>
      <c r="K25" s="387"/>
      <c r="L25" s="388"/>
      <c r="M25" s="389"/>
      <c r="N25" s="389"/>
      <c r="O25" s="390"/>
      <c r="P25" s="124"/>
      <c r="Q25" s="125"/>
      <c r="R25" s="125"/>
      <c r="S25" s="125"/>
      <c r="T25" s="125"/>
      <c r="U25" s="125"/>
      <c r="V25" s="126"/>
      <c r="W25" s="124"/>
      <c r="X25" s="125"/>
      <c r="Y25" s="125"/>
      <c r="Z25" s="125"/>
      <c r="AA25" s="125"/>
      <c r="AB25" s="125"/>
      <c r="AC25" s="126"/>
      <c r="AD25" s="124"/>
      <c r="AE25" s="125"/>
      <c r="AF25" s="125"/>
      <c r="AG25" s="125"/>
      <c r="AH25" s="125"/>
      <c r="AI25" s="125"/>
      <c r="AJ25" s="126"/>
      <c r="AK25" s="124"/>
      <c r="AL25" s="125"/>
      <c r="AM25" s="125"/>
      <c r="AN25" s="125"/>
      <c r="AO25" s="125"/>
      <c r="AP25" s="125"/>
      <c r="AQ25" s="126"/>
      <c r="AR25" s="124"/>
      <c r="AS25" s="125"/>
      <c r="AT25" s="126"/>
      <c r="AU25" s="391">
        <f t="shared" si="3"/>
        <v>0</v>
      </c>
      <c r="AV25" s="392"/>
      <c r="AW25" s="393">
        <f t="shared" si="1"/>
        <v>0</v>
      </c>
      <c r="AX25" s="394"/>
      <c r="AY25" s="361"/>
      <c r="AZ25" s="362"/>
      <c r="BA25" s="362"/>
      <c r="BB25" s="362"/>
      <c r="BC25" s="362"/>
      <c r="BD25" s="363"/>
    </row>
    <row r="26" spans="1:56" ht="39.950000000000003" customHeight="1" x14ac:dyDescent="0.15">
      <c r="A26" s="105"/>
      <c r="B26" s="123">
        <f t="shared" si="2"/>
        <v>13</v>
      </c>
      <c r="C26" s="381"/>
      <c r="D26" s="382"/>
      <c r="E26" s="383"/>
      <c r="F26" s="384"/>
      <c r="G26" s="385"/>
      <c r="H26" s="386"/>
      <c r="I26" s="386"/>
      <c r="J26" s="386"/>
      <c r="K26" s="387"/>
      <c r="L26" s="388"/>
      <c r="M26" s="389"/>
      <c r="N26" s="389"/>
      <c r="O26" s="390"/>
      <c r="P26" s="124"/>
      <c r="Q26" s="125"/>
      <c r="R26" s="125"/>
      <c r="S26" s="125"/>
      <c r="T26" s="125"/>
      <c r="U26" s="125"/>
      <c r="V26" s="126"/>
      <c r="W26" s="124"/>
      <c r="X26" s="125"/>
      <c r="Y26" s="125"/>
      <c r="Z26" s="125"/>
      <c r="AA26" s="125"/>
      <c r="AB26" s="125"/>
      <c r="AC26" s="126"/>
      <c r="AD26" s="124"/>
      <c r="AE26" s="125"/>
      <c r="AF26" s="125"/>
      <c r="AG26" s="125"/>
      <c r="AH26" s="125"/>
      <c r="AI26" s="125"/>
      <c r="AJ26" s="126"/>
      <c r="AK26" s="124"/>
      <c r="AL26" s="125"/>
      <c r="AM26" s="125"/>
      <c r="AN26" s="125"/>
      <c r="AO26" s="125"/>
      <c r="AP26" s="125"/>
      <c r="AQ26" s="126"/>
      <c r="AR26" s="124"/>
      <c r="AS26" s="125"/>
      <c r="AT26" s="126"/>
      <c r="AU26" s="391">
        <f t="shared" si="3"/>
        <v>0</v>
      </c>
      <c r="AV26" s="392"/>
      <c r="AW26" s="393">
        <f t="shared" si="1"/>
        <v>0</v>
      </c>
      <c r="AX26" s="394"/>
      <c r="AY26" s="361"/>
      <c r="AZ26" s="362"/>
      <c r="BA26" s="362"/>
      <c r="BB26" s="362"/>
      <c r="BC26" s="362"/>
      <c r="BD26" s="363"/>
    </row>
    <row r="27" spans="1:56" ht="39.950000000000003" customHeight="1" x14ac:dyDescent="0.15">
      <c r="A27" s="105"/>
      <c r="B27" s="123">
        <f t="shared" si="2"/>
        <v>14</v>
      </c>
      <c r="C27" s="381"/>
      <c r="D27" s="382"/>
      <c r="E27" s="383"/>
      <c r="F27" s="384"/>
      <c r="G27" s="385"/>
      <c r="H27" s="386"/>
      <c r="I27" s="386"/>
      <c r="J27" s="386"/>
      <c r="K27" s="387"/>
      <c r="L27" s="388"/>
      <c r="M27" s="389"/>
      <c r="N27" s="389"/>
      <c r="O27" s="390"/>
      <c r="P27" s="124"/>
      <c r="Q27" s="125"/>
      <c r="R27" s="125"/>
      <c r="S27" s="125"/>
      <c r="T27" s="125"/>
      <c r="U27" s="125"/>
      <c r="V27" s="126"/>
      <c r="W27" s="124"/>
      <c r="X27" s="125"/>
      <c r="Y27" s="125"/>
      <c r="Z27" s="125"/>
      <c r="AA27" s="125"/>
      <c r="AB27" s="125"/>
      <c r="AC27" s="126"/>
      <c r="AD27" s="124"/>
      <c r="AE27" s="125"/>
      <c r="AF27" s="125"/>
      <c r="AG27" s="125"/>
      <c r="AH27" s="125"/>
      <c r="AI27" s="125"/>
      <c r="AJ27" s="126"/>
      <c r="AK27" s="124"/>
      <c r="AL27" s="125"/>
      <c r="AM27" s="125"/>
      <c r="AN27" s="125"/>
      <c r="AO27" s="125"/>
      <c r="AP27" s="125"/>
      <c r="AQ27" s="126"/>
      <c r="AR27" s="124"/>
      <c r="AS27" s="125"/>
      <c r="AT27" s="126"/>
      <c r="AU27" s="391">
        <f t="shared" si="3"/>
        <v>0</v>
      </c>
      <c r="AV27" s="392"/>
      <c r="AW27" s="393">
        <f t="shared" si="1"/>
        <v>0</v>
      </c>
      <c r="AX27" s="394"/>
      <c r="AY27" s="361"/>
      <c r="AZ27" s="362"/>
      <c r="BA27" s="362"/>
      <c r="BB27" s="362"/>
      <c r="BC27" s="362"/>
      <c r="BD27" s="363"/>
    </row>
    <row r="28" spans="1:56" ht="39.950000000000003" customHeight="1" x14ac:dyDescent="0.15">
      <c r="A28" s="105"/>
      <c r="B28" s="123">
        <f t="shared" si="2"/>
        <v>15</v>
      </c>
      <c r="C28" s="381"/>
      <c r="D28" s="382"/>
      <c r="E28" s="383"/>
      <c r="F28" s="384"/>
      <c r="G28" s="385"/>
      <c r="H28" s="386"/>
      <c r="I28" s="386"/>
      <c r="J28" s="386"/>
      <c r="K28" s="387"/>
      <c r="L28" s="388"/>
      <c r="M28" s="389"/>
      <c r="N28" s="389"/>
      <c r="O28" s="390"/>
      <c r="P28" s="124"/>
      <c r="Q28" s="125"/>
      <c r="R28" s="125"/>
      <c r="S28" s="125"/>
      <c r="T28" s="125"/>
      <c r="U28" s="125"/>
      <c r="V28" s="126"/>
      <c r="W28" s="124"/>
      <c r="X28" s="125"/>
      <c r="Y28" s="125"/>
      <c r="Z28" s="125"/>
      <c r="AA28" s="125"/>
      <c r="AB28" s="125"/>
      <c r="AC28" s="126"/>
      <c r="AD28" s="124"/>
      <c r="AE28" s="125"/>
      <c r="AF28" s="125"/>
      <c r="AG28" s="125"/>
      <c r="AH28" s="125"/>
      <c r="AI28" s="125"/>
      <c r="AJ28" s="126"/>
      <c r="AK28" s="124"/>
      <c r="AL28" s="125"/>
      <c r="AM28" s="125"/>
      <c r="AN28" s="125"/>
      <c r="AO28" s="125"/>
      <c r="AP28" s="125"/>
      <c r="AQ28" s="126"/>
      <c r="AR28" s="124"/>
      <c r="AS28" s="125"/>
      <c r="AT28" s="126"/>
      <c r="AU28" s="391">
        <f t="shared" si="3"/>
        <v>0</v>
      </c>
      <c r="AV28" s="392"/>
      <c r="AW28" s="393">
        <f t="shared" si="1"/>
        <v>0</v>
      </c>
      <c r="AX28" s="394"/>
      <c r="AY28" s="361"/>
      <c r="AZ28" s="362"/>
      <c r="BA28" s="362"/>
      <c r="BB28" s="362"/>
      <c r="BC28" s="362"/>
      <c r="BD28" s="363"/>
    </row>
    <row r="29" spans="1:56" ht="39.950000000000003" customHeight="1" x14ac:dyDescent="0.15">
      <c r="A29" s="105"/>
      <c r="B29" s="123">
        <f t="shared" si="2"/>
        <v>16</v>
      </c>
      <c r="C29" s="381"/>
      <c r="D29" s="382"/>
      <c r="E29" s="383"/>
      <c r="F29" s="384"/>
      <c r="G29" s="385"/>
      <c r="H29" s="386"/>
      <c r="I29" s="386"/>
      <c r="J29" s="386"/>
      <c r="K29" s="387"/>
      <c r="L29" s="388"/>
      <c r="M29" s="389"/>
      <c r="N29" s="389"/>
      <c r="O29" s="390"/>
      <c r="P29" s="124"/>
      <c r="Q29" s="125"/>
      <c r="R29" s="125"/>
      <c r="S29" s="125"/>
      <c r="T29" s="125"/>
      <c r="U29" s="125"/>
      <c r="V29" s="126"/>
      <c r="W29" s="124"/>
      <c r="X29" s="125"/>
      <c r="Y29" s="125"/>
      <c r="Z29" s="125"/>
      <c r="AA29" s="125"/>
      <c r="AB29" s="125"/>
      <c r="AC29" s="126"/>
      <c r="AD29" s="124"/>
      <c r="AE29" s="125"/>
      <c r="AF29" s="125"/>
      <c r="AG29" s="125"/>
      <c r="AH29" s="125"/>
      <c r="AI29" s="125"/>
      <c r="AJ29" s="126"/>
      <c r="AK29" s="124"/>
      <c r="AL29" s="125"/>
      <c r="AM29" s="125"/>
      <c r="AN29" s="125"/>
      <c r="AO29" s="125"/>
      <c r="AP29" s="125"/>
      <c r="AQ29" s="126"/>
      <c r="AR29" s="124"/>
      <c r="AS29" s="125"/>
      <c r="AT29" s="126"/>
      <c r="AU29" s="391">
        <f t="shared" si="3"/>
        <v>0</v>
      </c>
      <c r="AV29" s="392"/>
      <c r="AW29" s="393">
        <f t="shared" si="1"/>
        <v>0</v>
      </c>
      <c r="AX29" s="394"/>
      <c r="AY29" s="361"/>
      <c r="AZ29" s="362"/>
      <c r="BA29" s="362"/>
      <c r="BB29" s="362"/>
      <c r="BC29" s="362"/>
      <c r="BD29" s="363"/>
    </row>
    <row r="30" spans="1:56" ht="39.950000000000003" customHeight="1" x14ac:dyDescent="0.15">
      <c r="A30" s="105"/>
      <c r="B30" s="123">
        <f t="shared" si="2"/>
        <v>17</v>
      </c>
      <c r="C30" s="381"/>
      <c r="D30" s="382"/>
      <c r="E30" s="383"/>
      <c r="F30" s="384"/>
      <c r="G30" s="385"/>
      <c r="H30" s="386"/>
      <c r="I30" s="386"/>
      <c r="J30" s="386"/>
      <c r="K30" s="387"/>
      <c r="L30" s="388"/>
      <c r="M30" s="389"/>
      <c r="N30" s="389"/>
      <c r="O30" s="390"/>
      <c r="P30" s="124"/>
      <c r="Q30" s="125"/>
      <c r="R30" s="125"/>
      <c r="S30" s="125"/>
      <c r="T30" s="125"/>
      <c r="U30" s="125"/>
      <c r="V30" s="126"/>
      <c r="W30" s="124"/>
      <c r="X30" s="125"/>
      <c r="Y30" s="125"/>
      <c r="Z30" s="125"/>
      <c r="AA30" s="125"/>
      <c r="AB30" s="125"/>
      <c r="AC30" s="126"/>
      <c r="AD30" s="124"/>
      <c r="AE30" s="125"/>
      <c r="AF30" s="125"/>
      <c r="AG30" s="125"/>
      <c r="AH30" s="125"/>
      <c r="AI30" s="125"/>
      <c r="AJ30" s="126"/>
      <c r="AK30" s="124"/>
      <c r="AL30" s="125"/>
      <c r="AM30" s="125"/>
      <c r="AN30" s="125"/>
      <c r="AO30" s="125"/>
      <c r="AP30" s="125"/>
      <c r="AQ30" s="126"/>
      <c r="AR30" s="124"/>
      <c r="AS30" s="125"/>
      <c r="AT30" s="126"/>
      <c r="AU30" s="391">
        <f t="shared" si="3"/>
        <v>0</v>
      </c>
      <c r="AV30" s="392"/>
      <c r="AW30" s="393">
        <f t="shared" si="1"/>
        <v>0</v>
      </c>
      <c r="AX30" s="394"/>
      <c r="AY30" s="361"/>
      <c r="AZ30" s="362"/>
      <c r="BA30" s="362"/>
      <c r="BB30" s="362"/>
      <c r="BC30" s="362"/>
      <c r="BD30" s="363"/>
    </row>
    <row r="31" spans="1:56" ht="39.950000000000003" customHeight="1" thickBot="1" x14ac:dyDescent="0.2">
      <c r="A31" s="105"/>
      <c r="B31" s="127">
        <f t="shared" si="2"/>
        <v>18</v>
      </c>
      <c r="C31" s="364"/>
      <c r="D31" s="365"/>
      <c r="E31" s="366"/>
      <c r="F31" s="367"/>
      <c r="G31" s="368"/>
      <c r="H31" s="369"/>
      <c r="I31" s="369"/>
      <c r="J31" s="369"/>
      <c r="K31" s="370"/>
      <c r="L31" s="371"/>
      <c r="M31" s="372"/>
      <c r="N31" s="372"/>
      <c r="O31" s="373"/>
      <c r="P31" s="128"/>
      <c r="Q31" s="129"/>
      <c r="R31" s="129"/>
      <c r="S31" s="129"/>
      <c r="T31" s="129"/>
      <c r="U31" s="129"/>
      <c r="V31" s="130"/>
      <c r="W31" s="128"/>
      <c r="X31" s="129"/>
      <c r="Y31" s="129"/>
      <c r="Z31" s="129"/>
      <c r="AA31" s="129"/>
      <c r="AB31" s="129"/>
      <c r="AC31" s="130"/>
      <c r="AD31" s="128"/>
      <c r="AE31" s="129"/>
      <c r="AF31" s="129"/>
      <c r="AG31" s="129"/>
      <c r="AH31" s="129"/>
      <c r="AI31" s="129"/>
      <c r="AJ31" s="130"/>
      <c r="AK31" s="128"/>
      <c r="AL31" s="129"/>
      <c r="AM31" s="129"/>
      <c r="AN31" s="129"/>
      <c r="AO31" s="129"/>
      <c r="AP31" s="129"/>
      <c r="AQ31" s="130"/>
      <c r="AR31" s="128"/>
      <c r="AS31" s="129"/>
      <c r="AT31" s="130"/>
      <c r="AU31" s="374">
        <f t="shared" si="3"/>
        <v>0</v>
      </c>
      <c r="AV31" s="375"/>
      <c r="AW31" s="376">
        <f t="shared" si="1"/>
        <v>0</v>
      </c>
      <c r="AX31" s="377"/>
      <c r="AY31" s="378"/>
      <c r="AZ31" s="379"/>
      <c r="BA31" s="379"/>
      <c r="BB31" s="379"/>
      <c r="BC31" s="379"/>
      <c r="BD31" s="380"/>
    </row>
    <row r="32" spans="1:56" ht="20.25" customHeight="1" x14ac:dyDescent="0.15">
      <c r="A32" s="105"/>
      <c r="B32" s="105"/>
      <c r="C32" s="131"/>
      <c r="D32" s="132"/>
      <c r="E32" s="133"/>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34"/>
      <c r="AD32" s="107"/>
      <c r="AE32" s="107"/>
      <c r="AF32" s="107"/>
      <c r="AG32" s="107"/>
      <c r="AH32" s="107"/>
      <c r="AI32" s="107"/>
      <c r="AJ32" s="107"/>
      <c r="AK32" s="107"/>
      <c r="AL32" s="107"/>
      <c r="AM32" s="107"/>
      <c r="AN32" s="107"/>
      <c r="AO32" s="107"/>
      <c r="AP32" s="107"/>
      <c r="AQ32" s="107"/>
      <c r="AR32" s="107"/>
      <c r="AS32" s="107"/>
      <c r="AT32" s="107"/>
      <c r="AU32" s="107"/>
      <c r="AV32" s="105"/>
      <c r="AW32" s="105"/>
      <c r="AX32" s="105"/>
      <c r="AY32" s="105"/>
      <c r="AZ32" s="105"/>
      <c r="BA32" s="105"/>
      <c r="BB32" s="105"/>
      <c r="BC32" s="105"/>
      <c r="BD32" s="105"/>
    </row>
    <row r="33" spans="1:56" ht="20.25" customHeight="1" x14ac:dyDescent="0.15">
      <c r="A33" s="105"/>
      <c r="B33" s="135" t="s">
        <v>119</v>
      </c>
      <c r="C33" s="135"/>
      <c r="D33" s="135"/>
      <c r="E33" s="135"/>
      <c r="F33" s="135"/>
      <c r="G33" s="135"/>
      <c r="H33" s="135"/>
      <c r="I33" s="135"/>
      <c r="J33" s="135"/>
      <c r="K33" s="135"/>
      <c r="L33" s="136"/>
      <c r="M33" s="135"/>
      <c r="N33" s="135"/>
      <c r="O33" s="135"/>
      <c r="P33" s="135"/>
      <c r="Q33" s="135"/>
      <c r="R33" s="135"/>
      <c r="S33" s="135"/>
      <c r="T33" s="135" t="s">
        <v>120</v>
      </c>
      <c r="U33" s="135"/>
      <c r="V33" s="135"/>
      <c r="W33" s="135"/>
      <c r="X33" s="135"/>
      <c r="Y33" s="135"/>
      <c r="Z33" s="13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row>
    <row r="34" spans="1:56" ht="20.25" customHeight="1" x14ac:dyDescent="0.15">
      <c r="A34" s="105"/>
      <c r="B34" s="135"/>
      <c r="C34" s="359" t="s">
        <v>121</v>
      </c>
      <c r="D34" s="359"/>
      <c r="E34" s="359" t="s">
        <v>122</v>
      </c>
      <c r="F34" s="359"/>
      <c r="G34" s="359"/>
      <c r="H34" s="359"/>
      <c r="I34" s="135"/>
      <c r="J34" s="360" t="s">
        <v>123</v>
      </c>
      <c r="K34" s="360"/>
      <c r="L34" s="360"/>
      <c r="M34" s="360"/>
      <c r="N34" s="101"/>
      <c r="O34" s="101"/>
      <c r="P34" s="139" t="s">
        <v>124</v>
      </c>
      <c r="Q34" s="139"/>
      <c r="R34" s="135"/>
      <c r="S34" s="135"/>
      <c r="T34" s="334" t="s">
        <v>125</v>
      </c>
      <c r="U34" s="336"/>
      <c r="V34" s="334" t="s">
        <v>126</v>
      </c>
      <c r="W34" s="335"/>
      <c r="X34" s="335"/>
      <c r="Y34" s="336"/>
      <c r="Z34" s="13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row>
    <row r="35" spans="1:56" ht="20.25" customHeight="1" x14ac:dyDescent="0.15">
      <c r="A35" s="105"/>
      <c r="B35" s="135"/>
      <c r="C35" s="333"/>
      <c r="D35" s="333"/>
      <c r="E35" s="333" t="s">
        <v>127</v>
      </c>
      <c r="F35" s="333"/>
      <c r="G35" s="333" t="s">
        <v>128</v>
      </c>
      <c r="H35" s="333"/>
      <c r="I35" s="135"/>
      <c r="J35" s="333" t="s">
        <v>127</v>
      </c>
      <c r="K35" s="333"/>
      <c r="L35" s="333" t="s">
        <v>128</v>
      </c>
      <c r="M35" s="333"/>
      <c r="N35" s="101"/>
      <c r="O35" s="101"/>
      <c r="P35" s="139" t="s">
        <v>129</v>
      </c>
      <c r="Q35" s="139"/>
      <c r="R35" s="135"/>
      <c r="S35" s="135"/>
      <c r="T35" s="334" t="s">
        <v>130</v>
      </c>
      <c r="U35" s="336"/>
      <c r="V35" s="334" t="s">
        <v>131</v>
      </c>
      <c r="W35" s="335"/>
      <c r="X35" s="335"/>
      <c r="Y35" s="336"/>
      <c r="Z35" s="140"/>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row>
    <row r="36" spans="1:56" ht="20.25" customHeight="1" x14ac:dyDescent="0.15">
      <c r="A36" s="105"/>
      <c r="B36" s="135"/>
      <c r="C36" s="334" t="s">
        <v>130</v>
      </c>
      <c r="D36" s="336"/>
      <c r="E36" s="351">
        <f>SUMIFS($AU$14:$AV$31,$C$14:$D$31,"介護支援専門員",$E$14:$F$31,"A")</f>
        <v>0</v>
      </c>
      <c r="F36" s="352"/>
      <c r="G36" s="353">
        <f>SUMIFS($AW$14:$AX$31,$C$14:$D$31,"介護支援専門員",$E$14:$F$31,"A")</f>
        <v>0</v>
      </c>
      <c r="H36" s="354"/>
      <c r="I36" s="141"/>
      <c r="J36" s="355">
        <v>0</v>
      </c>
      <c r="K36" s="356"/>
      <c r="L36" s="355">
        <v>0</v>
      </c>
      <c r="M36" s="356"/>
      <c r="N36" s="142"/>
      <c r="O36" s="142"/>
      <c r="P36" s="355">
        <v>0</v>
      </c>
      <c r="Q36" s="356"/>
      <c r="R36" s="135"/>
      <c r="S36" s="135"/>
      <c r="T36" s="334" t="s">
        <v>132</v>
      </c>
      <c r="U36" s="336"/>
      <c r="V36" s="334" t="s">
        <v>133</v>
      </c>
      <c r="W36" s="335"/>
      <c r="X36" s="335"/>
      <c r="Y36" s="336"/>
      <c r="Z36" s="143"/>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row>
    <row r="37" spans="1:56" ht="20.25" customHeight="1" x14ac:dyDescent="0.15">
      <c r="A37" s="105"/>
      <c r="B37" s="135"/>
      <c r="C37" s="334" t="s">
        <v>132</v>
      </c>
      <c r="D37" s="336"/>
      <c r="E37" s="351">
        <f>SUMIFS($AU$14:$AV$31,$C$14:$D$31,"介護支援専門員",$E$14:$F$31,"B")</f>
        <v>0</v>
      </c>
      <c r="F37" s="352"/>
      <c r="G37" s="353">
        <f>SUMIFS($AW$14:$AX$31,$C$14:$D$31,"介護支援専門員",$E$14:$F$31,"B")</f>
        <v>0</v>
      </c>
      <c r="H37" s="354"/>
      <c r="I37" s="141"/>
      <c r="J37" s="355">
        <v>0</v>
      </c>
      <c r="K37" s="356"/>
      <c r="L37" s="355">
        <v>0</v>
      </c>
      <c r="M37" s="356"/>
      <c r="N37" s="142"/>
      <c r="O37" s="142"/>
      <c r="P37" s="355">
        <v>0</v>
      </c>
      <c r="Q37" s="356"/>
      <c r="R37" s="135"/>
      <c r="S37" s="135"/>
      <c r="T37" s="334" t="s">
        <v>134</v>
      </c>
      <c r="U37" s="336"/>
      <c r="V37" s="334" t="s">
        <v>135</v>
      </c>
      <c r="W37" s="335"/>
      <c r="X37" s="335"/>
      <c r="Y37" s="336"/>
      <c r="Z37" s="143"/>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row>
    <row r="38" spans="1:56" ht="20.25" customHeight="1" x14ac:dyDescent="0.15">
      <c r="A38" s="105"/>
      <c r="B38" s="135"/>
      <c r="C38" s="334" t="s">
        <v>134</v>
      </c>
      <c r="D38" s="336"/>
      <c r="E38" s="351">
        <f>SUMIFS($AU$14:$AV$31,$C$14:$D$31,"介護支援専門員",$E$14:$F$31,"C")</f>
        <v>0</v>
      </c>
      <c r="F38" s="352"/>
      <c r="G38" s="353">
        <f>SUMIFS($AW$14:$AX$31,$C$14:$D$31,"介護支援専門員",$E$14:$F$31,"C")</f>
        <v>0</v>
      </c>
      <c r="H38" s="354"/>
      <c r="I38" s="141"/>
      <c r="J38" s="355">
        <v>0</v>
      </c>
      <c r="K38" s="356"/>
      <c r="L38" s="357">
        <v>0</v>
      </c>
      <c r="M38" s="358"/>
      <c r="N38" s="142"/>
      <c r="O38" s="142"/>
      <c r="P38" s="351" t="s">
        <v>136</v>
      </c>
      <c r="Q38" s="352"/>
      <c r="R38" s="135"/>
      <c r="S38" s="135"/>
      <c r="T38" s="334" t="s">
        <v>137</v>
      </c>
      <c r="U38" s="336"/>
      <c r="V38" s="334" t="s">
        <v>138</v>
      </c>
      <c r="W38" s="335"/>
      <c r="X38" s="335"/>
      <c r="Y38" s="336"/>
      <c r="Z38" s="144"/>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row>
    <row r="39" spans="1:56" ht="20.25" customHeight="1" x14ac:dyDescent="0.15">
      <c r="A39" s="105"/>
      <c r="B39" s="135"/>
      <c r="C39" s="334" t="s">
        <v>137</v>
      </c>
      <c r="D39" s="336"/>
      <c r="E39" s="351">
        <f>SUMIFS($AU$14:$AV$31,$C$14:$D$31,"介護支援専門員",$E$14:$F$31,"D")</f>
        <v>0</v>
      </c>
      <c r="F39" s="352"/>
      <c r="G39" s="353">
        <f>SUMIFS($AW$14:$AX$31,$C$14:$D$31,"介護支援専門員",$E$14:$F$31,"D")</f>
        <v>0</v>
      </c>
      <c r="H39" s="354"/>
      <c r="I39" s="141"/>
      <c r="J39" s="355">
        <v>0</v>
      </c>
      <c r="K39" s="356"/>
      <c r="L39" s="357">
        <v>0</v>
      </c>
      <c r="M39" s="358"/>
      <c r="N39" s="142"/>
      <c r="O39" s="142"/>
      <c r="P39" s="351" t="s">
        <v>136</v>
      </c>
      <c r="Q39" s="352"/>
      <c r="R39" s="135"/>
      <c r="S39" s="135"/>
      <c r="T39" s="135"/>
      <c r="U39" s="349"/>
      <c r="V39" s="349"/>
      <c r="W39" s="350"/>
      <c r="X39" s="350"/>
      <c r="Y39" s="145"/>
      <c r="Z39" s="145"/>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c r="BA39" s="107"/>
      <c r="BB39" s="107"/>
      <c r="BC39" s="107"/>
      <c r="BD39" s="107"/>
    </row>
    <row r="40" spans="1:56" ht="20.25" customHeight="1" x14ac:dyDescent="0.15">
      <c r="A40" s="105"/>
      <c r="B40" s="135"/>
      <c r="C40" s="334" t="s">
        <v>139</v>
      </c>
      <c r="D40" s="336"/>
      <c r="E40" s="351">
        <f>SUM(E36:F39)</f>
        <v>0</v>
      </c>
      <c r="F40" s="352"/>
      <c r="G40" s="353">
        <f>SUM(G36:H39)</f>
        <v>0</v>
      </c>
      <c r="H40" s="354"/>
      <c r="I40" s="141"/>
      <c r="J40" s="351">
        <f>SUM(J36:K39)</f>
        <v>0</v>
      </c>
      <c r="K40" s="352"/>
      <c r="L40" s="351">
        <f>SUM(L36:M39)</f>
        <v>0</v>
      </c>
      <c r="M40" s="352"/>
      <c r="N40" s="142"/>
      <c r="O40" s="142"/>
      <c r="P40" s="351">
        <f>SUM(P36:Q37)</f>
        <v>0</v>
      </c>
      <c r="Q40" s="352"/>
      <c r="R40" s="135"/>
      <c r="S40" s="135"/>
      <c r="T40" s="135"/>
      <c r="U40" s="349"/>
      <c r="V40" s="349"/>
      <c r="W40" s="350"/>
      <c r="X40" s="350"/>
      <c r="Y40" s="146"/>
      <c r="Z40" s="146"/>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7"/>
      <c r="BC40" s="107"/>
      <c r="BD40" s="107"/>
    </row>
    <row r="41" spans="1:56" ht="20.25" customHeight="1" x14ac:dyDescent="0.15">
      <c r="A41" s="105"/>
      <c r="B41" s="135"/>
      <c r="C41" s="135"/>
      <c r="D41" s="135"/>
      <c r="E41" s="135"/>
      <c r="F41" s="135"/>
      <c r="G41" s="135"/>
      <c r="H41" s="135"/>
      <c r="I41" s="135"/>
      <c r="J41" s="135"/>
      <c r="K41" s="135"/>
      <c r="L41" s="136"/>
      <c r="M41" s="135"/>
      <c r="N41" s="135"/>
      <c r="O41" s="135"/>
      <c r="P41" s="135"/>
      <c r="Q41" s="135"/>
      <c r="R41" s="135"/>
      <c r="S41" s="135"/>
      <c r="T41" s="135"/>
      <c r="U41" s="137"/>
      <c r="V41" s="137"/>
      <c r="W41" s="137"/>
      <c r="X41" s="137"/>
      <c r="Y41" s="137"/>
      <c r="Z41" s="13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C41" s="107"/>
      <c r="BD41" s="107"/>
    </row>
    <row r="42" spans="1:56" ht="20.25" customHeight="1" x14ac:dyDescent="0.15">
      <c r="A42" s="105"/>
      <c r="B42" s="135"/>
      <c r="C42" s="136" t="s">
        <v>140</v>
      </c>
      <c r="D42" s="135"/>
      <c r="E42" s="135"/>
      <c r="F42" s="135"/>
      <c r="G42" s="135"/>
      <c r="H42" s="135"/>
      <c r="I42" s="147" t="s">
        <v>141</v>
      </c>
      <c r="J42" s="343" t="s">
        <v>142</v>
      </c>
      <c r="K42" s="344"/>
      <c r="L42" s="148"/>
      <c r="M42" s="147"/>
      <c r="N42" s="135"/>
      <c r="O42" s="135"/>
      <c r="P42" s="135"/>
      <c r="Q42" s="135"/>
      <c r="R42" s="135"/>
      <c r="S42" s="135"/>
      <c r="T42" s="135"/>
      <c r="U42" s="149"/>
      <c r="V42" s="137"/>
      <c r="W42" s="137"/>
      <c r="X42" s="137"/>
      <c r="Y42" s="137"/>
      <c r="Z42" s="13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c r="BA42" s="107"/>
      <c r="BB42" s="107"/>
      <c r="BC42" s="107"/>
      <c r="BD42" s="107"/>
    </row>
    <row r="43" spans="1:56" ht="20.25" customHeight="1" x14ac:dyDescent="0.15">
      <c r="A43" s="105"/>
      <c r="B43" s="135"/>
      <c r="C43" s="135" t="s">
        <v>143</v>
      </c>
      <c r="D43" s="135"/>
      <c r="E43" s="135"/>
      <c r="F43" s="135"/>
      <c r="G43" s="135"/>
      <c r="H43" s="135" t="s">
        <v>144</v>
      </c>
      <c r="I43" s="135"/>
      <c r="J43" s="135"/>
      <c r="K43" s="135"/>
      <c r="L43" s="136"/>
      <c r="M43" s="135"/>
      <c r="N43" s="135"/>
      <c r="O43" s="135"/>
      <c r="P43" s="135"/>
      <c r="Q43" s="135"/>
      <c r="R43" s="135"/>
      <c r="S43" s="135"/>
      <c r="T43" s="135"/>
      <c r="U43" s="137"/>
      <c r="V43" s="137"/>
      <c r="W43" s="137"/>
      <c r="X43" s="137"/>
      <c r="Y43" s="137"/>
      <c r="Z43" s="13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c r="BA43" s="107"/>
      <c r="BB43" s="107"/>
      <c r="BC43" s="107"/>
      <c r="BD43" s="107"/>
    </row>
    <row r="44" spans="1:56" ht="20.25" customHeight="1" x14ac:dyDescent="0.15">
      <c r="A44" s="105"/>
      <c r="B44" s="135"/>
      <c r="C44" s="135" t="str">
        <f>IF($J$42="週","対象時間数（週平均）","対象時間数（当月合計）")</f>
        <v>対象時間数（週平均）</v>
      </c>
      <c r="D44" s="135"/>
      <c r="E44" s="135"/>
      <c r="F44" s="135"/>
      <c r="G44" s="135"/>
      <c r="H44" s="135" t="str">
        <f>IF($J$42="週","週に勤務すべき時間数","当月に勤務すべき時間数")</f>
        <v>週に勤務すべき時間数</v>
      </c>
      <c r="I44" s="135"/>
      <c r="J44" s="135"/>
      <c r="K44" s="135"/>
      <c r="L44" s="136"/>
      <c r="M44" s="333" t="s">
        <v>145</v>
      </c>
      <c r="N44" s="333"/>
      <c r="O44" s="333"/>
      <c r="P44" s="333"/>
      <c r="Q44" s="135"/>
      <c r="R44" s="135"/>
      <c r="S44" s="135"/>
      <c r="T44" s="135"/>
      <c r="U44" s="137"/>
      <c r="V44" s="137"/>
      <c r="W44" s="137"/>
      <c r="X44" s="137"/>
      <c r="Y44" s="137"/>
      <c r="Z44" s="13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c r="BA44" s="107"/>
      <c r="BB44" s="107"/>
      <c r="BC44" s="107"/>
      <c r="BD44" s="107"/>
    </row>
    <row r="45" spans="1:56" ht="20.25" customHeight="1" x14ac:dyDescent="0.15">
      <c r="A45" s="105"/>
      <c r="B45" s="135"/>
      <c r="C45" s="345">
        <f>IF($J$42="週",L40,J40)</f>
        <v>0</v>
      </c>
      <c r="D45" s="346"/>
      <c r="E45" s="346"/>
      <c r="F45" s="347"/>
      <c r="G45" s="138" t="s">
        <v>146</v>
      </c>
      <c r="H45" s="334">
        <f>IF($J$42="週",$AV$5,$AZ$5)</f>
        <v>40</v>
      </c>
      <c r="I45" s="335"/>
      <c r="J45" s="335"/>
      <c r="K45" s="336"/>
      <c r="L45" s="138" t="s">
        <v>147</v>
      </c>
      <c r="M45" s="337">
        <f>ROUNDDOWN(C45/H45,1)</f>
        <v>0</v>
      </c>
      <c r="N45" s="338"/>
      <c r="O45" s="338"/>
      <c r="P45" s="339"/>
      <c r="Q45" s="135"/>
      <c r="R45" s="135"/>
      <c r="S45" s="135"/>
      <c r="T45" s="135"/>
      <c r="U45" s="348"/>
      <c r="V45" s="348"/>
      <c r="W45" s="348"/>
      <c r="X45" s="348"/>
      <c r="Y45" s="143"/>
      <c r="Z45" s="13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c r="BA45" s="107"/>
      <c r="BB45" s="107"/>
      <c r="BC45" s="107"/>
      <c r="BD45" s="107"/>
    </row>
    <row r="46" spans="1:56" ht="20.25" customHeight="1" x14ac:dyDescent="0.15">
      <c r="A46" s="105"/>
      <c r="B46" s="135"/>
      <c r="C46" s="135"/>
      <c r="D46" s="135"/>
      <c r="E46" s="135"/>
      <c r="F46" s="135"/>
      <c r="G46" s="135"/>
      <c r="H46" s="135"/>
      <c r="I46" s="135"/>
      <c r="J46" s="135"/>
      <c r="K46" s="135"/>
      <c r="L46" s="136"/>
      <c r="M46" s="135" t="s">
        <v>148</v>
      </c>
      <c r="N46" s="135"/>
      <c r="O46" s="135"/>
      <c r="P46" s="135"/>
      <c r="Q46" s="135"/>
      <c r="R46" s="135"/>
      <c r="S46" s="135"/>
      <c r="T46" s="135"/>
      <c r="U46" s="137"/>
      <c r="V46" s="137"/>
      <c r="W46" s="137"/>
      <c r="X46" s="137"/>
      <c r="Y46" s="137"/>
      <c r="Z46" s="13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c r="BA46" s="107"/>
      <c r="BB46" s="107"/>
      <c r="BC46" s="107"/>
      <c r="BD46" s="107"/>
    </row>
    <row r="47" spans="1:56" ht="20.25" customHeight="1" x14ac:dyDescent="0.15">
      <c r="A47" s="105"/>
      <c r="B47" s="135"/>
      <c r="C47" s="135" t="s">
        <v>149</v>
      </c>
      <c r="D47" s="135"/>
      <c r="E47" s="135"/>
      <c r="F47" s="135"/>
      <c r="G47" s="135"/>
      <c r="H47" s="135"/>
      <c r="I47" s="135"/>
      <c r="J47" s="135"/>
      <c r="K47" s="135"/>
      <c r="L47" s="136"/>
      <c r="M47" s="135"/>
      <c r="N47" s="135"/>
      <c r="O47" s="135"/>
      <c r="P47" s="135"/>
      <c r="Q47" s="135"/>
      <c r="R47" s="135"/>
      <c r="S47" s="135"/>
      <c r="T47" s="135"/>
      <c r="U47" s="135"/>
      <c r="V47" s="150"/>
      <c r="W47" s="151"/>
      <c r="X47" s="151"/>
      <c r="Y47" s="135"/>
      <c r="Z47" s="135"/>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c r="BA47" s="107"/>
      <c r="BB47" s="107"/>
      <c r="BC47" s="107"/>
      <c r="BD47" s="107"/>
    </row>
    <row r="48" spans="1:56" ht="20.25" customHeight="1" x14ac:dyDescent="0.15">
      <c r="A48" s="105"/>
      <c r="B48" s="135"/>
      <c r="C48" s="135" t="s">
        <v>124</v>
      </c>
      <c r="D48" s="135"/>
      <c r="E48" s="135"/>
      <c r="F48" s="135"/>
      <c r="G48" s="135"/>
      <c r="H48" s="135"/>
      <c r="I48" s="135"/>
      <c r="J48" s="135"/>
      <c r="K48" s="135"/>
      <c r="L48" s="136"/>
      <c r="M48" s="138"/>
      <c r="N48" s="138"/>
      <c r="O48" s="138"/>
      <c r="P48" s="138"/>
      <c r="Q48" s="135"/>
      <c r="R48" s="135"/>
      <c r="S48" s="135"/>
      <c r="T48" s="135"/>
      <c r="U48" s="135"/>
      <c r="V48" s="150"/>
      <c r="W48" s="151"/>
      <c r="X48" s="151"/>
      <c r="Y48" s="135"/>
      <c r="Z48" s="135"/>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7"/>
      <c r="BC48" s="107"/>
      <c r="BD48" s="107"/>
    </row>
    <row r="49" spans="1:58" ht="20.25" customHeight="1" x14ac:dyDescent="0.15">
      <c r="A49" s="105"/>
      <c r="B49" s="135"/>
      <c r="C49" s="101" t="s">
        <v>150</v>
      </c>
      <c r="D49" s="101"/>
      <c r="E49" s="101"/>
      <c r="F49" s="101"/>
      <c r="G49" s="101"/>
      <c r="H49" s="135" t="s">
        <v>151</v>
      </c>
      <c r="I49" s="101"/>
      <c r="J49" s="101"/>
      <c r="K49" s="101"/>
      <c r="L49" s="101"/>
      <c r="M49" s="333" t="s">
        <v>139</v>
      </c>
      <c r="N49" s="333"/>
      <c r="O49" s="333"/>
      <c r="P49" s="333"/>
      <c r="Q49" s="135"/>
      <c r="R49" s="135"/>
      <c r="S49" s="135"/>
      <c r="T49" s="135"/>
      <c r="U49" s="135"/>
      <c r="V49" s="150"/>
      <c r="W49" s="151"/>
      <c r="X49" s="151"/>
      <c r="Y49" s="135"/>
      <c r="Z49" s="135"/>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7"/>
      <c r="BC49" s="107"/>
      <c r="BD49" s="107"/>
    </row>
    <row r="50" spans="1:58" ht="20.25" customHeight="1" x14ac:dyDescent="0.15">
      <c r="A50" s="105"/>
      <c r="B50" s="135"/>
      <c r="C50" s="334">
        <f>P40</f>
        <v>0</v>
      </c>
      <c r="D50" s="335"/>
      <c r="E50" s="335"/>
      <c r="F50" s="336"/>
      <c r="G50" s="138" t="s">
        <v>152</v>
      </c>
      <c r="H50" s="337">
        <f>M45</f>
        <v>0</v>
      </c>
      <c r="I50" s="338"/>
      <c r="J50" s="338"/>
      <c r="K50" s="339"/>
      <c r="L50" s="138" t="s">
        <v>147</v>
      </c>
      <c r="M50" s="340">
        <f>ROUNDDOWN(C50+H50,1)</f>
        <v>0</v>
      </c>
      <c r="N50" s="341"/>
      <c r="O50" s="341"/>
      <c r="P50" s="342"/>
      <c r="Q50" s="135"/>
      <c r="R50" s="135"/>
      <c r="S50" s="135"/>
      <c r="T50" s="135"/>
      <c r="U50" s="135"/>
      <c r="V50" s="150"/>
      <c r="W50" s="151"/>
      <c r="X50" s="151"/>
      <c r="Y50" s="135"/>
      <c r="Z50" s="135"/>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c r="BA50" s="107"/>
      <c r="BB50" s="107"/>
      <c r="BC50" s="107"/>
      <c r="BD50" s="107"/>
    </row>
    <row r="51" spans="1:58" ht="20.25" customHeight="1" x14ac:dyDescent="0.15">
      <c r="A51" s="105"/>
      <c r="B51" s="135"/>
      <c r="C51" s="135"/>
      <c r="D51" s="135"/>
      <c r="E51" s="135"/>
      <c r="F51" s="135"/>
      <c r="G51" s="135"/>
      <c r="H51" s="135"/>
      <c r="I51" s="135"/>
      <c r="J51" s="135"/>
      <c r="K51" s="135"/>
      <c r="L51" s="135"/>
      <c r="M51" s="135"/>
      <c r="N51" s="136"/>
      <c r="O51" s="135"/>
      <c r="P51" s="135"/>
      <c r="Q51" s="135"/>
      <c r="R51" s="135"/>
      <c r="S51" s="135"/>
      <c r="T51" s="135"/>
      <c r="U51" s="135"/>
      <c r="V51" s="150"/>
      <c r="W51" s="151"/>
      <c r="X51" s="151"/>
      <c r="Y51" s="135"/>
      <c r="Z51" s="135"/>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C51" s="107"/>
      <c r="BD51" s="107"/>
    </row>
    <row r="52" spans="1:58" ht="20.25" customHeight="1" x14ac:dyDescent="0.15">
      <c r="C52" s="152"/>
      <c r="D52" s="152"/>
      <c r="E52" s="153"/>
      <c r="F52" s="153"/>
      <c r="G52" s="153"/>
      <c r="H52" s="153"/>
      <c r="I52" s="153"/>
      <c r="J52" s="153"/>
      <c r="K52" s="153"/>
      <c r="L52" s="153"/>
      <c r="M52" s="153"/>
      <c r="N52" s="153"/>
      <c r="O52" s="153"/>
      <c r="P52" s="153"/>
      <c r="Q52" s="153"/>
      <c r="R52" s="153"/>
      <c r="S52" s="153"/>
      <c r="T52" s="152"/>
      <c r="U52" s="153"/>
      <c r="V52" s="153"/>
      <c r="W52" s="153"/>
      <c r="X52" s="153"/>
      <c r="Y52" s="153"/>
      <c r="Z52" s="153"/>
      <c r="AA52" s="153"/>
      <c r="AB52" s="153"/>
      <c r="AC52" s="153"/>
      <c r="AD52" s="153"/>
      <c r="AE52" s="153"/>
      <c r="AF52" s="153"/>
      <c r="AJ52" s="154"/>
      <c r="AK52" s="155"/>
      <c r="AL52" s="155"/>
      <c r="AM52" s="153"/>
      <c r="AN52" s="153"/>
      <c r="AO52" s="153"/>
      <c r="AP52" s="153"/>
      <c r="AQ52" s="153"/>
      <c r="AR52" s="153"/>
      <c r="AS52" s="153"/>
      <c r="AT52" s="153"/>
      <c r="AU52" s="153"/>
      <c r="AV52" s="153"/>
      <c r="AW52" s="153"/>
      <c r="AX52" s="153"/>
      <c r="AY52" s="153"/>
      <c r="AZ52" s="153"/>
      <c r="BA52" s="153"/>
      <c r="BB52" s="153"/>
      <c r="BC52" s="153"/>
      <c r="BD52" s="153"/>
      <c r="BE52" s="155"/>
    </row>
    <row r="53" spans="1:58" ht="20.25" customHeight="1" x14ac:dyDescent="0.15">
      <c r="A53" s="153"/>
      <c r="B53" s="153"/>
      <c r="C53" s="152"/>
      <c r="D53" s="152"/>
      <c r="E53" s="153"/>
      <c r="F53" s="153"/>
      <c r="G53" s="153"/>
      <c r="H53" s="153"/>
      <c r="I53" s="153"/>
      <c r="J53" s="153"/>
      <c r="K53" s="153"/>
      <c r="L53" s="153"/>
      <c r="M53" s="153"/>
      <c r="N53" s="153"/>
      <c r="O53" s="153"/>
      <c r="P53" s="153"/>
      <c r="Q53" s="153"/>
      <c r="R53" s="153"/>
      <c r="S53" s="153"/>
      <c r="T53" s="153"/>
      <c r="U53" s="152"/>
      <c r="V53" s="153"/>
      <c r="W53" s="153"/>
      <c r="X53" s="153"/>
      <c r="Y53" s="153"/>
      <c r="Z53" s="153"/>
      <c r="AA53" s="153"/>
      <c r="AB53" s="153"/>
      <c r="AC53" s="153"/>
      <c r="AD53" s="153"/>
      <c r="AE53" s="153"/>
      <c r="AF53" s="153"/>
      <c r="AG53" s="153"/>
      <c r="AK53" s="154"/>
      <c r="AL53" s="155"/>
      <c r="AM53" s="155"/>
      <c r="AN53" s="153"/>
      <c r="AO53" s="153"/>
      <c r="AP53" s="153"/>
      <c r="AQ53" s="153"/>
      <c r="AR53" s="153"/>
      <c r="AS53" s="153"/>
      <c r="AT53" s="153"/>
      <c r="AU53" s="153"/>
      <c r="AV53" s="153"/>
      <c r="AW53" s="153"/>
      <c r="AX53" s="153"/>
      <c r="AY53" s="153"/>
      <c r="AZ53" s="153"/>
      <c r="BA53" s="153"/>
      <c r="BB53" s="153"/>
      <c r="BC53" s="153"/>
      <c r="BD53" s="153"/>
      <c r="BE53" s="153"/>
      <c r="BF53" s="155"/>
    </row>
    <row r="54" spans="1:58" ht="20.25" customHeight="1" x14ac:dyDescent="0.15">
      <c r="A54" s="153"/>
      <c r="B54" s="153"/>
      <c r="C54" s="153"/>
      <c r="D54" s="152"/>
      <c r="E54" s="153"/>
      <c r="F54" s="153"/>
      <c r="G54" s="153"/>
      <c r="H54" s="153"/>
      <c r="I54" s="153"/>
      <c r="J54" s="153"/>
      <c r="K54" s="153"/>
      <c r="L54" s="153"/>
      <c r="M54" s="153"/>
      <c r="N54" s="153"/>
      <c r="O54" s="153"/>
      <c r="P54" s="153"/>
      <c r="Q54" s="153"/>
      <c r="R54" s="153"/>
      <c r="S54" s="153"/>
      <c r="T54" s="153"/>
      <c r="U54" s="152"/>
      <c r="V54" s="153"/>
      <c r="W54" s="153"/>
      <c r="X54" s="153"/>
      <c r="Y54" s="153"/>
      <c r="Z54" s="153"/>
      <c r="AA54" s="153"/>
      <c r="AB54" s="153"/>
      <c r="AC54" s="153"/>
      <c r="AD54" s="153"/>
      <c r="AE54" s="153"/>
      <c r="AF54" s="153"/>
      <c r="AG54" s="153"/>
      <c r="AK54" s="154"/>
      <c r="AL54" s="155"/>
      <c r="AM54" s="155"/>
      <c r="AN54" s="153"/>
      <c r="AO54" s="153"/>
      <c r="AP54" s="153"/>
      <c r="AQ54" s="153"/>
      <c r="AR54" s="153"/>
      <c r="AS54" s="153"/>
      <c r="AT54" s="153"/>
      <c r="AU54" s="153"/>
      <c r="AV54" s="153"/>
      <c r="AW54" s="153"/>
      <c r="AX54" s="153"/>
      <c r="AY54" s="153"/>
      <c r="AZ54" s="153"/>
      <c r="BA54" s="153"/>
      <c r="BB54" s="153"/>
      <c r="BC54" s="153"/>
      <c r="BD54" s="153"/>
      <c r="BE54" s="153"/>
      <c r="BF54" s="155"/>
    </row>
    <row r="55" spans="1:58" ht="20.25" customHeight="1" x14ac:dyDescent="0.15">
      <c r="A55" s="153"/>
      <c r="B55" s="153"/>
      <c r="C55" s="152"/>
      <c r="D55" s="152"/>
      <c r="E55" s="153"/>
      <c r="F55" s="153"/>
      <c r="G55" s="153"/>
      <c r="H55" s="153"/>
      <c r="I55" s="153"/>
      <c r="J55" s="153"/>
      <c r="K55" s="153"/>
      <c r="L55" s="153"/>
      <c r="M55" s="153"/>
      <c r="N55" s="153"/>
      <c r="O55" s="153"/>
      <c r="P55" s="153"/>
      <c r="Q55" s="153"/>
      <c r="R55" s="153"/>
      <c r="S55" s="153"/>
      <c r="T55" s="153"/>
      <c r="U55" s="152"/>
      <c r="V55" s="153"/>
      <c r="W55" s="153"/>
      <c r="X55" s="153"/>
      <c r="Y55" s="153"/>
      <c r="Z55" s="153"/>
      <c r="AA55" s="153"/>
      <c r="AB55" s="153"/>
      <c r="AC55" s="153"/>
      <c r="AD55" s="153"/>
      <c r="AE55" s="153"/>
      <c r="AF55" s="153"/>
      <c r="AG55" s="153"/>
      <c r="AK55" s="154"/>
      <c r="AL55" s="155"/>
      <c r="AM55" s="155"/>
      <c r="AN55" s="153"/>
      <c r="AO55" s="153"/>
      <c r="AP55" s="153"/>
      <c r="AQ55" s="153"/>
      <c r="AR55" s="153"/>
      <c r="AS55" s="153"/>
      <c r="AT55" s="153"/>
      <c r="AU55" s="153"/>
      <c r="AV55" s="153"/>
      <c r="AW55" s="153"/>
      <c r="AX55" s="153"/>
      <c r="AY55" s="153"/>
      <c r="AZ55" s="153"/>
      <c r="BA55" s="153"/>
      <c r="BB55" s="153"/>
      <c r="BC55" s="153"/>
      <c r="BD55" s="153"/>
      <c r="BE55" s="153"/>
      <c r="BF55" s="155"/>
    </row>
    <row r="56" spans="1:58" ht="20.25" customHeight="1" x14ac:dyDescent="0.15">
      <c r="C56" s="154"/>
      <c r="D56" s="154"/>
      <c r="E56" s="154"/>
      <c r="F56" s="154"/>
      <c r="G56" s="154"/>
      <c r="H56" s="154"/>
      <c r="I56" s="154"/>
      <c r="J56" s="154"/>
      <c r="K56" s="154"/>
      <c r="L56" s="154"/>
      <c r="M56" s="154"/>
      <c r="N56" s="154"/>
      <c r="O56" s="154"/>
      <c r="P56" s="154"/>
      <c r="Q56" s="154"/>
      <c r="R56" s="154"/>
      <c r="S56" s="154"/>
      <c r="T56" s="154"/>
      <c r="U56" s="155"/>
      <c r="V56" s="155"/>
      <c r="W56" s="154"/>
      <c r="X56" s="154"/>
      <c r="Y56" s="154"/>
      <c r="Z56" s="154"/>
      <c r="AA56" s="154"/>
      <c r="AB56" s="154"/>
      <c r="AC56" s="154"/>
      <c r="AD56" s="154"/>
      <c r="AE56" s="154"/>
      <c r="AF56" s="154"/>
      <c r="AG56" s="154"/>
      <c r="AH56" s="154"/>
      <c r="AI56" s="154"/>
      <c r="AJ56" s="154"/>
      <c r="AK56" s="154"/>
      <c r="AL56" s="155"/>
      <c r="AM56" s="155"/>
      <c r="AN56" s="153"/>
      <c r="AO56" s="153"/>
      <c r="AP56" s="153"/>
      <c r="AQ56" s="153"/>
      <c r="AR56" s="153"/>
      <c r="AS56" s="153"/>
      <c r="AT56" s="153"/>
      <c r="AU56" s="153"/>
      <c r="AV56" s="153"/>
      <c r="AW56" s="153"/>
      <c r="AX56" s="153"/>
      <c r="AY56" s="153"/>
      <c r="AZ56" s="153"/>
      <c r="BA56" s="153"/>
      <c r="BB56" s="153"/>
      <c r="BC56" s="153"/>
      <c r="BD56" s="153"/>
      <c r="BE56" s="153"/>
      <c r="BF56" s="155"/>
    </row>
    <row r="57" spans="1:58" ht="20.25" customHeight="1" x14ac:dyDescent="0.15">
      <c r="C57" s="154"/>
      <c r="D57" s="154"/>
      <c r="E57" s="154"/>
      <c r="F57" s="154"/>
      <c r="G57" s="154"/>
      <c r="H57" s="154"/>
      <c r="I57" s="154"/>
      <c r="J57" s="154"/>
      <c r="K57" s="154"/>
      <c r="L57" s="154"/>
      <c r="M57" s="154"/>
      <c r="N57" s="154"/>
      <c r="O57" s="154"/>
      <c r="P57" s="154"/>
      <c r="Q57" s="154"/>
      <c r="R57" s="154"/>
      <c r="S57" s="154"/>
      <c r="T57" s="154"/>
      <c r="U57" s="155"/>
      <c r="V57" s="155"/>
      <c r="W57" s="154"/>
      <c r="X57" s="154"/>
      <c r="Y57" s="154"/>
      <c r="Z57" s="154"/>
      <c r="AA57" s="154"/>
      <c r="AB57" s="154"/>
      <c r="AC57" s="154"/>
      <c r="AD57" s="154"/>
      <c r="AE57" s="154"/>
      <c r="AF57" s="154"/>
      <c r="AG57" s="154"/>
      <c r="AH57" s="154"/>
      <c r="AI57" s="154"/>
      <c r="AJ57" s="154"/>
      <c r="AK57" s="154"/>
      <c r="AL57" s="155"/>
      <c r="AM57" s="155"/>
      <c r="AN57" s="153"/>
      <c r="AO57" s="153"/>
      <c r="AP57" s="153"/>
      <c r="AQ57" s="153"/>
      <c r="AR57" s="153"/>
      <c r="AS57" s="153"/>
      <c r="AT57" s="153"/>
      <c r="AU57" s="153"/>
      <c r="AV57" s="153"/>
      <c r="AW57" s="153"/>
      <c r="AX57" s="153"/>
      <c r="AY57" s="153"/>
      <c r="AZ57" s="153"/>
      <c r="BA57" s="153"/>
      <c r="BB57" s="153"/>
      <c r="BC57" s="153"/>
      <c r="BD57" s="153"/>
      <c r="BE57" s="153"/>
      <c r="BF57" s="155"/>
    </row>
  </sheetData>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T36:U36"/>
    <mergeCell ref="V36:Y36"/>
    <mergeCell ref="C34:D35"/>
    <mergeCell ref="C37:D37"/>
    <mergeCell ref="E37:F37"/>
    <mergeCell ref="G37:H37"/>
    <mergeCell ref="J37:K37"/>
    <mergeCell ref="L37:M37"/>
    <mergeCell ref="P37:Q37"/>
    <mergeCell ref="T37:U37"/>
    <mergeCell ref="C36:D36"/>
    <mergeCell ref="E36:F36"/>
    <mergeCell ref="G36:H36"/>
    <mergeCell ref="J36:K36"/>
    <mergeCell ref="L36:M36"/>
    <mergeCell ref="P36:Q36"/>
    <mergeCell ref="E34:H34"/>
    <mergeCell ref="J34:M34"/>
    <mergeCell ref="T34:U34"/>
    <mergeCell ref="V34:Y34"/>
    <mergeCell ref="E35:F35"/>
    <mergeCell ref="G35:H35"/>
    <mergeCell ref="J35:K35"/>
    <mergeCell ref="L35:M35"/>
    <mergeCell ref="V37:Y37"/>
    <mergeCell ref="C38:D38"/>
    <mergeCell ref="E38:F38"/>
    <mergeCell ref="G38:H38"/>
    <mergeCell ref="J38:K38"/>
    <mergeCell ref="L38:M38"/>
    <mergeCell ref="P38:Q38"/>
    <mergeCell ref="T38:U38"/>
    <mergeCell ref="V38:Y38"/>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2"/>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7">
    <dataValidation allowBlank="1" showInputMessage="1" showErrorMessage="1" error="入力可能範囲　32～40" sqref="AZ6"/>
    <dataValidation type="list" allowBlank="1" showInputMessage="1" sqref="E14:F31">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s>
  <pageMargins left="0.7" right="0.7" top="0.75" bottom="0.75" header="0.3" footer="0.3"/>
  <pageSetup paperSize="9" scale="3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確認表</vt:lpstr>
      <vt:lpstr>勤務形態一覧表</vt:lpstr>
      <vt:lpstr>確認表!Print_Area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2024-03-26T12:29:19Z</cp:lastPrinted>
  <dcterms:created xsi:type="dcterms:W3CDTF">2006-07-27T01:12:04Z</dcterms:created>
  <dcterms:modified xsi:type="dcterms:W3CDTF">2024-04-25T09:42:14Z</dcterms:modified>
</cp:coreProperties>
</file>